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2\HD SOŠ střech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2-066 - Střecha škol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'2022-066 - Střecha školní...'!$C$123:$K$214</definedName>
    <definedName name="_xlnm.Print_Area" localSheetId="1">'2022-066 - Střecha školní...'!$C$4:$J$76,'2022-066 - Střecha školní...'!$C$82:$J$107,'2022-066 - Střecha školní...'!$C$113:$J$214</definedName>
    <definedName name="_xlnm.Print_Titles" localSheetId="1">'2022-066 - Střecha školní...'!$123:$123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4"/>
  <c r="BH214"/>
  <c r="BG214"/>
  <c r="BF214"/>
  <c r="T214"/>
  <c r="T213"/>
  <c r="R214"/>
  <c r="R213"/>
  <c r="P214"/>
  <c r="P213"/>
  <c r="BI212"/>
  <c r="BH212"/>
  <c r="BG212"/>
  <c r="BF212"/>
  <c r="T212"/>
  <c r="T211"/>
  <c r="T210"/>
  <c r="R212"/>
  <c r="R211"/>
  <c r="R210"/>
  <c r="P212"/>
  <c r="P211"/>
  <c r="P210"/>
  <c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F120"/>
  <c r="F118"/>
  <c r="E116"/>
  <c r="F89"/>
  <c r="F87"/>
  <c r="E85"/>
  <c r="J22"/>
  <c r="E22"/>
  <c r="J121"/>
  <c r="J21"/>
  <c r="J19"/>
  <c r="E19"/>
  <c r="J120"/>
  <c r="J18"/>
  <c r="J16"/>
  <c r="E16"/>
  <c r="F121"/>
  <c r="J15"/>
  <c r="J10"/>
  <c r="J118"/>
  <c i="1" r="L90"/>
  <c r="AM90"/>
  <c r="AM89"/>
  <c r="L89"/>
  <c r="AM87"/>
  <c r="L87"/>
  <c r="L85"/>
  <c r="L84"/>
  <c i="2" r="J212"/>
  <c r="J179"/>
  <c r="J168"/>
  <c r="J150"/>
  <c r="BK146"/>
  <c r="BK138"/>
  <c r="BK206"/>
  <c r="BK193"/>
  <c r="BK163"/>
  <c r="J149"/>
  <c r="J141"/>
  <c r="J130"/>
  <c r="BK191"/>
  <c r="BK171"/>
  <c r="BK152"/>
  <c r="J143"/>
  <c r="J139"/>
  <c r="BK130"/>
  <c r="J206"/>
  <c r="BK200"/>
  <c r="BK186"/>
  <c r="J182"/>
  <c r="J173"/>
  <c r="J163"/>
  <c r="J144"/>
  <c r="J195"/>
  <c r="J175"/>
  <c r="J170"/>
  <c r="J152"/>
  <c r="J148"/>
  <c r="BK139"/>
  <c r="BK214"/>
  <c r="BK195"/>
  <c r="J174"/>
  <c r="J154"/>
  <c r="BK142"/>
  <c i="1" r="AS94"/>
  <c i="2" r="J198"/>
  <c r="BK168"/>
  <c r="J146"/>
  <c r="J142"/>
  <c r="J138"/>
  <c r="J127"/>
  <c r="BK198"/>
  <c r="J188"/>
  <c r="J185"/>
  <c r="J180"/>
  <c r="J171"/>
  <c r="J145"/>
  <c r="J133"/>
  <c r="BK212"/>
  <c r="BK182"/>
  <c r="BK174"/>
  <c r="J157"/>
  <c r="J147"/>
  <c r="J140"/>
  <c r="BK137"/>
  <c r="BK204"/>
  <c r="BK179"/>
  <c r="BK157"/>
  <c r="BK143"/>
  <c r="J200"/>
  <c r="J191"/>
  <c r="BK170"/>
  <c r="J160"/>
  <c r="BK145"/>
  <c r="BK141"/>
  <c r="J129"/>
  <c r="BK202"/>
  <c r="BK188"/>
  <c r="J186"/>
  <c r="BK183"/>
  <c r="BK177"/>
  <c r="BK150"/>
  <c r="J137"/>
  <c r="BK129"/>
  <c r="J214"/>
  <c r="BK180"/>
  <c r="BK173"/>
  <c r="BK154"/>
  <c r="BK149"/>
  <c r="BK144"/>
  <c r="BK127"/>
  <c r="J202"/>
  <c r="J177"/>
  <c r="BK160"/>
  <c r="BK147"/>
  <c r="BK133"/>
  <c r="J193"/>
  <c r="BK189"/>
  <c r="BK166"/>
  <c r="BK148"/>
  <c r="BK140"/>
  <c r="J135"/>
  <c r="J204"/>
  <c r="J189"/>
  <c r="BK185"/>
  <c r="J183"/>
  <c r="BK175"/>
  <c r="J166"/>
  <c r="BK135"/>
  <c l="1" r="T128"/>
  <c r="T125"/>
  <c r="T132"/>
  <c r="R151"/>
  <c r="P169"/>
  <c r="R192"/>
  <c r="BK128"/>
  <c r="J128"/>
  <c r="J97"/>
  <c r="P128"/>
  <c r="P125"/>
  <c r="P124"/>
  <c i="1" r="AU95"/>
  <c i="2" r="P132"/>
  <c r="P131"/>
  <c r="P151"/>
  <c r="T169"/>
  <c r="R128"/>
  <c r="R125"/>
  <c r="R132"/>
  <c r="T151"/>
  <c r="R169"/>
  <c r="P192"/>
  <c r="BK132"/>
  <c r="J132"/>
  <c r="J99"/>
  <c r="BK151"/>
  <c r="J151"/>
  <c r="J100"/>
  <c r="BK169"/>
  <c r="J169"/>
  <c r="J101"/>
  <c r="BK192"/>
  <c r="J192"/>
  <c r="J102"/>
  <c r="T192"/>
  <c r="BK205"/>
  <c r="J205"/>
  <c r="J103"/>
  <c r="BK126"/>
  <c r="J126"/>
  <c r="J96"/>
  <c r="BK211"/>
  <c r="BK210"/>
  <c r="J210"/>
  <c r="J104"/>
  <c r="BK213"/>
  <c r="J213"/>
  <c r="J106"/>
  <c r="F90"/>
  <c r="BE139"/>
  <c r="BE140"/>
  <c r="BE141"/>
  <c r="BE142"/>
  <c r="BE147"/>
  <c r="BE148"/>
  <c r="BE152"/>
  <c r="BE157"/>
  <c r="BE163"/>
  <c r="BE174"/>
  <c r="BE180"/>
  <c r="BE182"/>
  <c r="BE183"/>
  <c r="BE185"/>
  <c r="BE186"/>
  <c r="J87"/>
  <c r="J90"/>
  <c r="BE143"/>
  <c r="BE146"/>
  <c r="BE149"/>
  <c r="BE154"/>
  <c r="BE160"/>
  <c r="BE171"/>
  <c r="BE188"/>
  <c r="BE189"/>
  <c r="BE191"/>
  <c r="BE193"/>
  <c r="BE195"/>
  <c r="BE214"/>
  <c r="BE127"/>
  <c r="BE135"/>
  <c r="BE137"/>
  <c r="BE138"/>
  <c r="BE144"/>
  <c r="BE150"/>
  <c r="BE166"/>
  <c r="BE168"/>
  <c r="BE170"/>
  <c r="BE173"/>
  <c r="BE177"/>
  <c r="BE198"/>
  <c r="J89"/>
  <c r="BE129"/>
  <c r="BE130"/>
  <c r="BE133"/>
  <c r="BE145"/>
  <c r="BE175"/>
  <c r="BE179"/>
  <c r="BE200"/>
  <c r="BE202"/>
  <c r="BE204"/>
  <c r="BE206"/>
  <c r="BE212"/>
  <c r="F32"/>
  <c i="1" r="BA95"/>
  <c r="BA94"/>
  <c r="W30"/>
  <c i="2" r="F33"/>
  <c i="1" r="BB95"/>
  <c r="BB94"/>
  <c r="W31"/>
  <c i="2" r="J32"/>
  <c i="1" r="AW95"/>
  <c i="2" r="F35"/>
  <c i="1" r="BD95"/>
  <c r="BD94"/>
  <c r="W33"/>
  <c i="2" r="F34"/>
  <c i="1" r="BC95"/>
  <c r="BC94"/>
  <c r="AY94"/>
  <c r="AU94"/>
  <c i="2" l="1" r="R131"/>
  <c r="R124"/>
  <c r="T131"/>
  <c r="T124"/>
  <c r="BK125"/>
  <c r="J125"/>
  <c r="J95"/>
  <c r="BK131"/>
  <c r="J131"/>
  <c r="J98"/>
  <c r="J211"/>
  <c r="J105"/>
  <c i="1" r="W32"/>
  <c i="2" r="F31"/>
  <c i="1" r="AZ95"/>
  <c r="AZ94"/>
  <c r="W29"/>
  <c r="AX94"/>
  <c i="2" r="J31"/>
  <c i="1" r="AV95"/>
  <c r="AT95"/>
  <c r="AW94"/>
  <c r="AK30"/>
  <c i="2" l="1" r="BK124"/>
  <c r="J124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<sst xmlns="http://schemas.openxmlformats.org/spreadsheetml/2006/main">
  <si>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</si>
  <si>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</si>
  <si>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</si>
  <si>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</si>
  <si>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</si>
  <si>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{f7ecfaca-8252-4f08-8255-4b75998a1540}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</si>
  <si>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</si>
  <si>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</si>
  <si>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</si>
  <si>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</si>
  <si>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</si>
  <si>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</si>
  <si>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</si>
  <si>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</si>
  <si>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</si>
  <si>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2022-066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</si>
  <si>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</si>
  <si>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</si>
  <si>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Střecha školních dílen v Horažďovicích, Strakonická 952</t>
  </si>
  <si>
    <t>KSO:</t>
  </si>
  <si>
    <t>CC-CZ:</t>
  </si>
  <si>
    <t>Místo:</t>
  </si>
  <si>
    <t>Horažďovice</t>
  </si>
  <si>
    <t>Datum:</t>
  </si>
  <si>
    <t>30. 8. 2022</t>
  </si>
  <si>
    <t>Zadavatel:</t>
  </si>
  <si>
    <t>IČ:</t>
  </si>
  <si>
    <t>Střední škola Horažďovice</t>
  </si>
  <si>
    <t>DIČ:</t>
  </si>
  <si>
    <t>Uchazeč:</t>
  </si>
  <si>
    <t>Vyplň údaj</t>
  </si>
  <si>
    <t>Projektant:</t>
  </si>
  <si>
    <t>True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</si>
  <si>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</si>
  <si>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</si>
  <si>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</si>
  <si>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</si>
  <si>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</si>
  <si>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</si>
  <si>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</si>
  <si>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</si>
  <si>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</si>
  <si>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</si>
  <si>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</si>
  <si>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</si>
  <si>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</si>
  <si>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</si>
  <si>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</si>
  <si>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</si>
  <si>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</si>
  <si>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</si>
  <si>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</si>
  <si>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</si>
  <si>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</si>
  <si>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</si>
  <si>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</si>
  <si>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</si>
  <si>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</si>
  <si>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</si>
  <si>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</si>
  <si>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</si>
  <si>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</si>
  <si>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</si>
  <si>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</si>
  <si>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</si>
  <si>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</si>
  <si>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</si>
  <si>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</si>
  <si>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</si>
  <si>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</si>
  <si>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</si>
  <si>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</si>
  <si>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</si>
  <si>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</si>
  <si>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</si>
  <si>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</si>
  <si>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</si>
  <si>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</si>
  <si>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</si>
  <si>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</si>
  <si>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</si>
  <si>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</si>
  <si>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</si>
  <si>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</si>
  <si>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</si>
  <si>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</si>
  <si>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</si>
  <si>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</si>
  <si>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</si>
  <si>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</si>
  <si>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</si>
  <si>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</si>
  <si>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</si>
  <si>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</si>
  <si>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</si>
  <si>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</si>
  <si>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</si>
  <si>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</si>
  <si>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</si>
  <si>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</si>
  <si>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</si>
  <si>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</si>
  <si>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</si>
  <si>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</si>
  <si>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</si>
  <si>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</si>
  <si>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</si>
  <si>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</si>
  <si>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</si>
  <si>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</si>
  <si>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</si>
  <si>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</si>
  <si>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</si>
  <si>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</si>
  <si>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</si>
  <si>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</si>
  <si>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</si>
  <si>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</si>
  <si>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</si>
  <si>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</si>
  <si>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945412111</t>
  </si>
  <si>
    <t>Teleskopická hydraulická montážní plošina výška zdvihu do 8 m</t>
  </si>
  <si>
    <t>den</t>
  </si>
  <si>
    <t>4</t>
  </si>
  <si>
    <t>1203635751</t>
  </si>
  <si>
    <t>997</t>
  </si>
  <si>
    <t>Přesun sutě</t>
  </si>
  <si>
    <t>997013112</t>
  </si>
  <si>
    <t>Vnitrostaveništní doprava suti a vybouraných hmot pro budovy v přes 6 do 9 m s použitím mechanizace</t>
  </si>
  <si>
    <t>t</t>
  </si>
  <si>
    <t>206587462</t>
  </si>
  <si>
    <t>3</t>
  </si>
  <si>
    <t>997013501</t>
  </si>
  <si>
    <t>Odvoz suti a vybouraných hmot na skládku nebo meziskládku do 1 km se složením</t>
  </si>
  <si>
    <t>-1585172950</t>
  </si>
  <si>
    <t>PSV</t>
  </si>
  <si>
    <t>Práce a dodávky PSV</t>
  </si>
  <si>
    <t>741</t>
  </si>
  <si>
    <t>Elektroinstalace - silnoproud</t>
  </si>
  <si>
    <t>741420001</t>
  </si>
  <si>
    <t>Montáž drát nebo lano hromosvodné svodové D do 10 mm s podpěrou</t>
  </si>
  <si>
    <t>m</t>
  </si>
  <si>
    <t>16</t>
  </si>
  <si>
    <t>-454562244</t>
  </si>
  <si>
    <t>VV</t>
  </si>
  <si>
    <t>72,8*3+6,6*6</t>
  </si>
  <si>
    <t>5</t>
  </si>
  <si>
    <t>M</t>
  </si>
  <si>
    <t>35441077</t>
  </si>
  <si>
    <t>drát D 8mm AlMgSi</t>
  </si>
  <si>
    <t>kg</t>
  </si>
  <si>
    <t>32</t>
  </si>
  <si>
    <t>1392451414</t>
  </si>
  <si>
    <t>258*0,125*1,15</t>
  </si>
  <si>
    <t>6</t>
  </si>
  <si>
    <t>M-741-010</t>
  </si>
  <si>
    <t>systémový držák hromosvodových háků pro střechu z trapézových plechů</t>
  </si>
  <si>
    <t>ks</t>
  </si>
  <si>
    <t>381617660</t>
  </si>
  <si>
    <t>7</t>
  </si>
  <si>
    <t>741420021</t>
  </si>
  <si>
    <t>Montáž svorka hromosvodná se 2 šrouby</t>
  </si>
  <si>
    <t>kus</t>
  </si>
  <si>
    <t>1651920642</t>
  </si>
  <si>
    <t>8</t>
  </si>
  <si>
    <t>35441885</t>
  </si>
  <si>
    <t>svorka spojovací pro lano D 8-10mm</t>
  </si>
  <si>
    <t>-1309053239</t>
  </si>
  <si>
    <t>35431022</t>
  </si>
  <si>
    <t>svorka uzemnění AlMgSi připojovací na kovové části pro 2 vodiče D 7-10mm</t>
  </si>
  <si>
    <t>415147801</t>
  </si>
  <si>
    <t>10</t>
  </si>
  <si>
    <t>741420023</t>
  </si>
  <si>
    <t>Montáž svorka hromosvodná na okapové žlaby</t>
  </si>
  <si>
    <t>556297809</t>
  </si>
  <si>
    <t>11</t>
  </si>
  <si>
    <t>35431039</t>
  </si>
  <si>
    <t>svorka uzemnění AlMgSi na okapové žlaby</t>
  </si>
  <si>
    <t>1541462601</t>
  </si>
  <si>
    <t>12</t>
  </si>
  <si>
    <t>741421831</t>
  </si>
  <si>
    <t>Demontáž drátu nebo lana svodového vedení D do 8 mm šikmá střecha</t>
  </si>
  <si>
    <t>2117012554</t>
  </si>
  <si>
    <t>13</t>
  </si>
  <si>
    <t>741421843</t>
  </si>
  <si>
    <t>Demontáž svorky šroubové hromosvodné se 2 šrouby</t>
  </si>
  <si>
    <t>1498629229</t>
  </si>
  <si>
    <t>14</t>
  </si>
  <si>
    <t>741421855</t>
  </si>
  <si>
    <t>Demontáž vedení hromosvodné-podpěra střešní pro plochou střechu</t>
  </si>
  <si>
    <t>214420206</t>
  </si>
  <si>
    <t>741430004</t>
  </si>
  <si>
    <t>Montáž tyč jímací délky do 3 m na střešní hřeben</t>
  </si>
  <si>
    <t>-811337468</t>
  </si>
  <si>
    <t>35441050</t>
  </si>
  <si>
    <t>tyč jímací s kovaným hrotem 1000mm FeZn</t>
  </si>
  <si>
    <t>-1673950401</t>
  </si>
  <si>
    <t>17</t>
  </si>
  <si>
    <t>35442268</t>
  </si>
  <si>
    <t>držák jímací tyče na krov horní, Fezn, 350mm</t>
  </si>
  <si>
    <t>2089110480</t>
  </si>
  <si>
    <t>18</t>
  </si>
  <si>
    <t>741810001</t>
  </si>
  <si>
    <t xml:space="preserve">Celková prohlídka elektrického rozvodu a zařízení  - revize</t>
  </si>
  <si>
    <t>1213448053</t>
  </si>
  <si>
    <t>19</t>
  </si>
  <si>
    <t>998741102</t>
  </si>
  <si>
    <t>Přesun hmot tonážní pro silnoproud v objektech v přes 6 do 12 m</t>
  </si>
  <si>
    <t>1420614673</t>
  </si>
  <si>
    <t>762</t>
  </si>
  <si>
    <t>Konstrukce tesařské</t>
  </si>
  <si>
    <t>20</t>
  </si>
  <si>
    <t>762332921</t>
  </si>
  <si>
    <t>Doplnění části střešní vazby hranoly průřezové pl do 120 cm2 včetně materiálu</t>
  </si>
  <si>
    <t>-804029621</t>
  </si>
  <si>
    <t>"Vytvoření přesahu u štítů" 0,8*6*4</t>
  </si>
  <si>
    <t>762341660</t>
  </si>
  <si>
    <t>Montáž bednění štítových okapových říms z palubek</t>
  </si>
  <si>
    <t>m2</t>
  </si>
  <si>
    <t>491884996</t>
  </si>
  <si>
    <t>"U okapu" 72,8*(0,3+0,2)*2</t>
  </si>
  <si>
    <t>"U štítu" 6,6*(0,3+0,2)*4</t>
  </si>
  <si>
    <t>22</t>
  </si>
  <si>
    <t>61189994</t>
  </si>
  <si>
    <t>palubky podlahové smrk tl 19mm A/B</t>
  </si>
  <si>
    <t>642593385</t>
  </si>
  <si>
    <t>86</t>
  </si>
  <si>
    <t>86*1,1 'Přepočtené koeficientem množství</t>
  </si>
  <si>
    <t>23</t>
  </si>
  <si>
    <t>762429001</t>
  </si>
  <si>
    <t>Montáž obložení stropu podkladový rošt</t>
  </si>
  <si>
    <t>-319224714</t>
  </si>
  <si>
    <t>"U okapu" 72,8*3*2</t>
  </si>
  <si>
    <t>"U štítu" 6,6*3*4</t>
  </si>
  <si>
    <t>24</t>
  </si>
  <si>
    <t>60514114</t>
  </si>
  <si>
    <t>řezivo jehličnaté lať impregnovaná dl 4 m</t>
  </si>
  <si>
    <t>m3</t>
  </si>
  <si>
    <t>466604247</t>
  </si>
  <si>
    <t>"Lať 60/40mm" 516*0,06*0,04</t>
  </si>
  <si>
    <t>1,238*1,1 'Přepočtené koeficientem množství</t>
  </si>
  <si>
    <t>25</t>
  </si>
  <si>
    <t>762495000</t>
  </si>
  <si>
    <t>Spojovací prostředky pro montáž olištování, obložení stropů, střešních podhledů a stěn</t>
  </si>
  <si>
    <t>1849216694</t>
  </si>
  <si>
    <t>19,2*0,1*0,12+86*0,019</t>
  </si>
  <si>
    <t>26</t>
  </si>
  <si>
    <t>998762102</t>
  </si>
  <si>
    <t>Přesun hmot tonážní pro kce tesařské v objektech v přes 6 do 12 m</t>
  </si>
  <si>
    <t>-340046857</t>
  </si>
  <si>
    <t>764</t>
  </si>
  <si>
    <t>Konstrukce klempířské</t>
  </si>
  <si>
    <t>27</t>
  </si>
  <si>
    <t>764001851</t>
  </si>
  <si>
    <t>Demontáž hřebene s větrací mřížkou nebo hřebenovým plechem do suti</t>
  </si>
  <si>
    <t>-1281748569</t>
  </si>
  <si>
    <t>28</t>
  </si>
  <si>
    <t>764002801</t>
  </si>
  <si>
    <t>Demontáž závětrné lišty do suti</t>
  </si>
  <si>
    <t>69954416</t>
  </si>
  <si>
    <t>6,3*4</t>
  </si>
  <si>
    <t>29</t>
  </si>
  <si>
    <t>764002821</t>
  </si>
  <si>
    <t>Demontáž střešního výlezu do suti</t>
  </si>
  <si>
    <t>1174165060</t>
  </si>
  <si>
    <t>30</t>
  </si>
  <si>
    <t>764002881</t>
  </si>
  <si>
    <t>Demontáž lemování střešních prostupů do suti</t>
  </si>
  <si>
    <t>-1590004606</t>
  </si>
  <si>
    <t>31</t>
  </si>
  <si>
    <t>764004801</t>
  </si>
  <si>
    <t>Demontáž podokapního žlabu do suti</t>
  </si>
  <si>
    <t>2055726482</t>
  </si>
  <si>
    <t>72,2*2</t>
  </si>
  <si>
    <t>764004861</t>
  </si>
  <si>
    <t>Demontáž svodu do suti</t>
  </si>
  <si>
    <t>856418932</t>
  </si>
  <si>
    <t>5*7</t>
  </si>
  <si>
    <t>33</t>
  </si>
  <si>
    <t>764211605</t>
  </si>
  <si>
    <t>Oplechování větraného hřebene z oblých hřebenáčů s větracím pásem z Pz s povrch úpravou rš 400 mm</t>
  </si>
  <si>
    <t>1245905758</t>
  </si>
  <si>
    <t>34</t>
  </si>
  <si>
    <t>764212635</t>
  </si>
  <si>
    <t>Oplechování štítu závětrnou lištou z Pz s povrchovou úpravou rš 400 mm</t>
  </si>
  <si>
    <t>-848947986</t>
  </si>
  <si>
    <t>6,6*4</t>
  </si>
  <si>
    <t>35</t>
  </si>
  <si>
    <t>764213652</t>
  </si>
  <si>
    <t>Střešní výlez pro krytinu skládanou nebo plechovou z Pz s povrchovou úpravou</t>
  </si>
  <si>
    <t>-264928278</t>
  </si>
  <si>
    <t>36</t>
  </si>
  <si>
    <t>764314612</t>
  </si>
  <si>
    <t>Lemování prostupů střech s krytinou skládanou nebo plechovou bez lišty z Pz s povrchovou úpravou</t>
  </si>
  <si>
    <t>1322998319</t>
  </si>
  <si>
    <t>"Komíny" (1,3*2+1,5+0,7+0,4*4)*2*0,4</t>
  </si>
  <si>
    <t>37</t>
  </si>
  <si>
    <t>764316623</t>
  </si>
  <si>
    <t>Lemování ventilačních nástavců z Pz s povrch úpravou na skládané krytině D přes 100 do 150 mm</t>
  </si>
  <si>
    <t>421715800</t>
  </si>
  <si>
    <t>38</t>
  </si>
  <si>
    <t>764511602</t>
  </si>
  <si>
    <t>Žlab podokapní půlkruhový z Pz s povrchovou úpravou rš 330 mm</t>
  </si>
  <si>
    <t>835195663</t>
  </si>
  <si>
    <t>72,8*2</t>
  </si>
  <si>
    <t>39</t>
  </si>
  <si>
    <t>764511642</t>
  </si>
  <si>
    <t>Kotlík oválný (trychtýřový) pro podokapní žlaby z Pz s povrchovou úpravou 330/100 mm</t>
  </si>
  <si>
    <t>-1331902910</t>
  </si>
  <si>
    <t>40</t>
  </si>
  <si>
    <t>764518422</t>
  </si>
  <si>
    <t>Svody kruhové včetně objímek, kolen, odskoků z Pz plechu průměru 100 mm</t>
  </si>
  <si>
    <t>1812793532</t>
  </si>
  <si>
    <t>5*8</t>
  </si>
  <si>
    <t>41</t>
  </si>
  <si>
    <t>998764102</t>
  </si>
  <si>
    <t>Přesun hmot tonážní pro konstrukce klempířské v objektech v přes 6 do 12 m</t>
  </si>
  <si>
    <t>1926279281</t>
  </si>
  <si>
    <t>767</t>
  </si>
  <si>
    <t>Konstrukce zámečnické</t>
  </si>
  <si>
    <t>42</t>
  </si>
  <si>
    <t>767391112</t>
  </si>
  <si>
    <t>Montáž krytiny z tvarovaných plechů šroubováním</t>
  </si>
  <si>
    <t>1836774574</t>
  </si>
  <si>
    <t>72,8*6,6*2</t>
  </si>
  <si>
    <t>43</t>
  </si>
  <si>
    <t>15485006</t>
  </si>
  <si>
    <t>plech trapézový Pz tl. minimálně 0,6 mm s povrchovou úpravou a antikondenzační vrstvou</t>
  </si>
  <si>
    <t>-1670879223</t>
  </si>
  <si>
    <t>960,96</t>
  </si>
  <si>
    <t>960,96*1,133 'Přepočtené koeficientem množství</t>
  </si>
  <si>
    <t>44</t>
  </si>
  <si>
    <t>767392802</t>
  </si>
  <si>
    <t>Demontáž krytin střech z plechů šroubovaných do suti</t>
  </si>
  <si>
    <t>821184646</t>
  </si>
  <si>
    <t>72,2*6,3*2</t>
  </si>
  <si>
    <t>45</t>
  </si>
  <si>
    <t>767995111</t>
  </si>
  <si>
    <t>Montáž atypických zámečnických konstrukcí hm do 5 kg</t>
  </si>
  <si>
    <t>1398874878</t>
  </si>
  <si>
    <t>"Kotvení žlabových háků" 0,6*144*4,25</t>
  </si>
  <si>
    <t>46</t>
  </si>
  <si>
    <t>M-767-010</t>
  </si>
  <si>
    <t>profil ocelový uzavřený</t>
  </si>
  <si>
    <t>-730223145</t>
  </si>
  <si>
    <t>"Předpoklad 60/60/3" 0,6*144*4,25</t>
  </si>
  <si>
    <t>47</t>
  </si>
  <si>
    <t>998767102</t>
  </si>
  <si>
    <t>Přesun hmot tonážní pro zámečnické konstrukce v objektech v přes 6 do 12 m</t>
  </si>
  <si>
    <t>-2087914807</t>
  </si>
  <si>
    <t>783</t>
  </si>
  <si>
    <t>Dokončovací práce - nátěry</t>
  </si>
  <si>
    <t>48</t>
  </si>
  <si>
    <t>783218111</t>
  </si>
  <si>
    <t>Lazurovací dvojnásobný syntetický nátěr tesařských konstrukcí</t>
  </si>
  <si>
    <t>1947838177</t>
  </si>
  <si>
    <t>Římsy :</t>
  </si>
  <si>
    <t>VRN</t>
  </si>
  <si>
    <t>Vedlejší rozpočtové náklady</t>
  </si>
  <si>
    <t>VRN1</t>
  </si>
  <si>
    <t>Průzkumné, geodetické a projektové práce</t>
  </si>
  <si>
    <t>49</t>
  </si>
  <si>
    <t>013244000</t>
  </si>
  <si>
    <t>Dokumentace pro provádění stavby - řešení hromosvodu</t>
  </si>
  <si>
    <t>kpl</t>
  </si>
  <si>
    <t>1024</t>
  </si>
  <si>
    <t>-1943392247</t>
  </si>
  <si>
    <t>VRN3</t>
  </si>
  <si>
    <t>Zařízení staveniště</t>
  </si>
  <si>
    <t>50</t>
  </si>
  <si>
    <t>030001000</t>
  </si>
  <si>
    <t>%</t>
  </si>
  <si>
    <t>1760327954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</si>
</sst>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32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2022-066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Střecha školních dílen v Horažďovicích, Strakonická 952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Horažďovice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30. 8. 2022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Střední škola Horažďovice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ROUND(AS95,0)</f>
        <v>0</v>
      </c>
      <c r="AT94" s="113">
        <f>ROUND(SUM(AV94:AW94),0)</f>
        <v>0</v>
      </c>
      <c r="AU94" s="114">
        <f>ROUND(AU95,5)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ROUND(AZ95,0)</f>
        <v>0</v>
      </c>
      <c r="BA94" s="113">
        <f>ROUND(BA95,0)</f>
        <v>0</v>
      </c>
      <c r="BB94" s="113">
        <f>ROUND(BB95,0)</f>
        <v>0</v>
      </c>
      <c r="BC94" s="113">
        <f>ROUND(BC95,0)</f>
        <v>0</v>
      </c>
      <c r="BD94" s="115">
        <f>ROUND(BD95,0)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15</v>
      </c>
      <c r="E95" s="120"/>
      <c r="F95" s="120"/>
      <c r="G95" s="120"/>
      <c r="H95" s="120"/>
      <c r="I95" s="121"/>
      <c r="J95" s="120" t="s">
        <v>18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'2022-066 - Střecha školní...'!J28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ROUND(SUM(AV95:AW95),0)</f>
        <v>0</v>
      </c>
      <c r="AU95" s="127">
        <f>'2022-066 - Střecha školní...'!P124</f>
        <v>0</v>
      </c>
      <c r="AV95" s="126">
        <f>'2022-066 - Střecha školní...'!J31</f>
        <v>0</v>
      </c>
      <c r="AW95" s="126">
        <f>'2022-066 - Střecha školní...'!J32</f>
        <v>0</v>
      </c>
      <c r="AX95" s="126">
        <f>'2022-066 - Střecha školní...'!J33</f>
        <v>0</v>
      </c>
      <c r="AY95" s="126">
        <f>'2022-066 - Střecha školní...'!J34</f>
        <v>0</v>
      </c>
      <c r="AZ95" s="126">
        <f>'2022-066 - Střecha školní...'!F31</f>
        <v>0</v>
      </c>
      <c r="BA95" s="126">
        <f>'2022-066 - Střecha školní...'!F32</f>
        <v>0</v>
      </c>
      <c r="BB95" s="126">
        <f>'2022-066 - Střecha školní...'!F33</f>
        <v>0</v>
      </c>
      <c r="BC95" s="126">
        <f>'2022-066 - Střecha školní...'!F34</f>
        <v>0</v>
      </c>
      <c r="BD95" s="128">
        <f>'2022-066 - Střecha školní...'!F35</f>
        <v>0</v>
      </c>
      <c r="BE95" s="7"/>
      <c r="BT95" s="129" t="s">
        <v>8</v>
      </c>
      <c r="BU95" s="129" t="s">
        <v>81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0yOoMFfGG9Nz+ZKT2+H0bqBLGlBqohnZtj6bIbgFXyOe8RUy9WPCfCeq+aAisXGqGpdGyk2wvpQDjCLu/HowXA==" hashValue="UkUDl1B0h/1Fgpz0HeW6ofdvfSo5Kkja7NL4v4ec2WCIz4t/CFCe3gokI20a4Gb13Y7AxuWDvajwls8Ln0Cx3Q==" algorithmName="SHA-512" password="F69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-066 - Střecha škol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11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17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18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19</v>
      </c>
      <c r="E9" s="37"/>
      <c r="F9" s="136" t="s">
        <v>1</v>
      </c>
      <c r="G9" s="37"/>
      <c r="H9" s="37"/>
      <c r="I9" s="134" t="s">
        <v>20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21</v>
      </c>
      <c r="E10" s="37"/>
      <c r="F10" s="136" t="s">
        <v>22</v>
      </c>
      <c r="G10" s="37"/>
      <c r="H10" s="37"/>
      <c r="I10" s="134" t="s">
        <v>23</v>
      </c>
      <c r="J10" s="137" t="str">
        <f>'Rekapitulace stavby'!AN8</f>
        <v>30. 8. 2022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25</v>
      </c>
      <c r="E12" s="37"/>
      <c r="F12" s="37"/>
      <c r="G12" s="37"/>
      <c r="H12" s="37"/>
      <c r="I12" s="134" t="s">
        <v>26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29</v>
      </c>
      <c r="E15" s="37"/>
      <c r="F15" s="37"/>
      <c r="G15" s="37"/>
      <c r="H15" s="37"/>
      <c r="I15" s="134" t="s">
        <v>26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31</v>
      </c>
      <c r="E18" s="37"/>
      <c r="F18" s="37"/>
      <c r="G18" s="37"/>
      <c r="H18" s="37"/>
      <c r="I18" s="134" t="s">
        <v>26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34</v>
      </c>
      <c r="E21" s="37"/>
      <c r="F21" s="37"/>
      <c r="G21" s="37"/>
      <c r="H21" s="37"/>
      <c r="I21" s="134" t="s">
        <v>26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28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36</v>
      </c>
      <c r="E28" s="37"/>
      <c r="F28" s="37"/>
      <c r="G28" s="37"/>
      <c r="H28" s="37"/>
      <c r="I28" s="37"/>
      <c r="J28" s="144">
        <f>ROUND(J124, 0)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38</v>
      </c>
      <c r="G30" s="37"/>
      <c r="H30" s="37"/>
      <c r="I30" s="145" t="s">
        <v>37</v>
      </c>
      <c r="J30" s="14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40</v>
      </c>
      <c r="E31" s="134" t="s">
        <v>41</v>
      </c>
      <c r="F31" s="147">
        <f>ROUND((SUM(BE124:BE214)),  0)</f>
        <v>0</v>
      </c>
      <c r="G31" s="37"/>
      <c r="H31" s="37"/>
      <c r="I31" s="148">
        <v>0.20999999999999999</v>
      </c>
      <c r="J31" s="147">
        <f>ROUND(((SUM(BE124:BE214))*I31),  0)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42</v>
      </c>
      <c r="F32" s="147">
        <f>ROUND((SUM(BF124:BF214)),  0)</f>
        <v>0</v>
      </c>
      <c r="G32" s="37"/>
      <c r="H32" s="37"/>
      <c r="I32" s="148">
        <v>0.14999999999999999</v>
      </c>
      <c r="J32" s="147">
        <f>ROUND(((SUM(BF124:BF214))*I32), 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43</v>
      </c>
      <c r="F33" s="147">
        <f>ROUND((SUM(BG124:BG214)),  0)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44</v>
      </c>
      <c r="F34" s="147">
        <f>ROUND((SUM(BH124:BH214)),  0)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45</v>
      </c>
      <c r="F35" s="147">
        <f>ROUND((SUM(BI124:BI214)),  0)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46</v>
      </c>
      <c r="E37" s="151"/>
      <c r="F37" s="151"/>
      <c r="G37" s="152" t="s">
        <v>47</v>
      </c>
      <c r="H37" s="153" t="s">
        <v>48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Střecha školních dílen v Horažďovicích, Strakonická 952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F10</f>
        <v>Horažďovice</v>
      </c>
      <c r="G87" s="39"/>
      <c r="H87" s="39"/>
      <c r="I87" s="31" t="s">
        <v>23</v>
      </c>
      <c r="J87" s="78" t="str">
        <f>IF(J10="","",J10)</f>
        <v>30. 8. 2022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E13</f>
        <v>Střední škola Horažďovice</v>
      </c>
      <c r="G89" s="39"/>
      <c r="H89" s="39"/>
      <c r="I89" s="31" t="s">
        <v>31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IF(E16="","",E16)</f>
        <v>Vyplň údaj</v>
      </c>
      <c r="G90" s="39"/>
      <c r="H90" s="39"/>
      <c r="I90" s="31" t="s">
        <v>34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J124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J125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J126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1"/>
      <c r="C98" s="172"/>
      <c r="D98" s="173" t="s">
        <v>92</v>
      </c>
      <c r="E98" s="174"/>
      <c r="F98" s="174"/>
      <c r="G98" s="174"/>
      <c r="H98" s="174"/>
      <c r="I98" s="174"/>
      <c r="J98" s="175">
        <f>J131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J132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J151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95</v>
      </c>
      <c r="E101" s="180"/>
      <c r="F101" s="180"/>
      <c r="G101" s="180"/>
      <c r="H101" s="180"/>
      <c r="I101" s="180"/>
      <c r="J101" s="181">
        <f>J169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J192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J205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1"/>
      <c r="C104" s="172"/>
      <c r="D104" s="173" t="s">
        <v>98</v>
      </c>
      <c r="E104" s="174"/>
      <c r="F104" s="174"/>
      <c r="G104" s="174"/>
      <c r="H104" s="174"/>
      <c r="I104" s="174"/>
      <c r="J104" s="175">
        <f>J210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J211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100</v>
      </c>
      <c r="E106" s="180"/>
      <c r="F106" s="180"/>
      <c r="G106" s="180"/>
      <c r="H106" s="180"/>
      <c r="I106" s="180"/>
      <c r="J106" s="181">
        <f>J213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E7</f>
        <v>Střecha školních dílen v Horažďovicích, Strakonická 952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21</v>
      </c>
      <c r="D118" s="39"/>
      <c r="E118" s="39"/>
      <c r="F118" s="26" t="str">
        <f>F10</f>
        <v>Horažďovice</v>
      </c>
      <c r="G118" s="39"/>
      <c r="H118" s="39"/>
      <c r="I118" s="31" t="s">
        <v>23</v>
      </c>
      <c r="J118" s="78" t="str">
        <f>IF(J10="","",J10)</f>
        <v>30. 8. 2022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25</v>
      </c>
      <c r="D120" s="39"/>
      <c r="E120" s="39"/>
      <c r="F120" s="26" t="str">
        <f>E13</f>
        <v>Střední škola Horažďovice</v>
      </c>
      <c r="G120" s="39"/>
      <c r="H120" s="39"/>
      <c r="I120" s="31" t="s">
        <v>31</v>
      </c>
      <c r="J120" s="35" t="str">
        <f>E19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9"/>
      <c r="E121" s="39"/>
      <c r="F121" s="26" t="str">
        <f>IF(E16="","",E16)</f>
        <v>Vyplň údaj</v>
      </c>
      <c r="G121" s="39"/>
      <c r="H121" s="39"/>
      <c r="I121" s="31" t="s">
        <v>34</v>
      </c>
      <c r="J121" s="35" t="str">
        <f>E22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83"/>
      <c r="B123" s="184"/>
      <c r="C123" s="185" t="s">
        <v>102</v>
      </c>
      <c r="D123" s="186" t="s">
        <v>61</v>
      </c>
      <c r="E123" s="186" t="s">
        <v>57</v>
      </c>
      <c r="F123" s="186" t="s">
        <v>58</v>
      </c>
      <c r="G123" s="186" t="s">
        <v>103</v>
      </c>
      <c r="H123" s="186" t="s">
        <v>104</v>
      </c>
      <c r="I123" s="186" t="s">
        <v>105</v>
      </c>
      <c r="J123" s="187" t="s">
        <v>86</v>
      </c>
      <c r="K123" s="188" t="s">
        <v>106</v>
      </c>
      <c r="L123" s="189"/>
      <c r="M123" s="99" t="s">
        <v>1</v>
      </c>
      <c r="N123" s="100" t="s">
        <v>40</v>
      </c>
      <c r="O123" s="100" t="s">
        <v>107</v>
      </c>
      <c r="P123" s="100" t="s">
        <v>108</v>
      </c>
      <c r="Q123" s="100" t="s">
        <v>109</v>
      </c>
      <c r="R123" s="100" t="s">
        <v>110</v>
      </c>
      <c r="S123" s="100" t="s">
        <v>111</v>
      </c>
      <c r="T123" s="101" t="s">
        <v>112</v>
      </c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</row>
    <row r="124" s="2" customFormat="1" ht="22.8" customHeight="1">
      <c r="A124" s="37"/>
      <c r="B124" s="38"/>
      <c r="C124" s="106" t="s">
        <v>113</v>
      </c>
      <c r="D124" s="39"/>
      <c r="E124" s="39"/>
      <c r="F124" s="39"/>
      <c r="G124" s="39"/>
      <c r="H124" s="39"/>
      <c r="I124" s="39"/>
      <c r="J124" s="190">
        <f>BK124</f>
        <v>0</v>
      </c>
      <c r="K124" s="39"/>
      <c r="L124" s="43"/>
      <c r="M124" s="102"/>
      <c r="N124" s="191"/>
      <c r="O124" s="103"/>
      <c r="P124" s="192">
        <f>P125+P131+P210</f>
        <v>0</v>
      </c>
      <c r="Q124" s="103"/>
      <c r="R124" s="192">
        <f>R125+R131+R210</f>
        <v>8.286187120000001</v>
      </c>
      <c r="S124" s="103"/>
      <c r="T124" s="193">
        <f>T125+T131+T210</f>
        <v>7.2566078000000003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88</v>
      </c>
      <c r="BK124" s="194">
        <f>BK125+BK131+BK210</f>
        <v>0</v>
      </c>
    </row>
    <row r="125" s="12" customFormat="1" ht="25.92" customHeight="1">
      <c r="A125" s="12"/>
      <c r="B125" s="195"/>
      <c r="C125" s="196"/>
      <c r="D125" s="197" t="s">
        <v>75</v>
      </c>
      <c r="E125" s="198" t="s">
        <v>114</v>
      </c>
      <c r="F125" s="198" t="s">
        <v>115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P126+P128</f>
        <v>0</v>
      </c>
      <c r="Q125" s="203"/>
      <c r="R125" s="204">
        <f>R126+R128</f>
        <v>0</v>
      </c>
      <c r="S125" s="203"/>
      <c r="T125" s="205">
        <f>T126+T128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</v>
      </c>
      <c r="AT125" s="207" t="s">
        <v>75</v>
      </c>
      <c r="AU125" s="207" t="s">
        <v>76</v>
      </c>
      <c r="AY125" s="206" t="s">
        <v>116</v>
      </c>
      <c r="BK125" s="208">
        <f>BK126+BK128</f>
        <v>0</v>
      </c>
    </row>
    <row r="126" s="12" customFormat="1" ht="22.8" customHeight="1">
      <c r="A126" s="12"/>
      <c r="B126" s="195"/>
      <c r="C126" s="196"/>
      <c r="D126" s="197" t="s">
        <v>75</v>
      </c>
      <c r="E126" s="209" t="s">
        <v>117</v>
      </c>
      <c r="F126" s="209" t="s">
        <v>118</v>
      </c>
      <c r="G126" s="196"/>
      <c r="H126" s="196"/>
      <c r="I126" s="199"/>
      <c r="J126" s="210">
        <f>BK126</f>
        <v>0</v>
      </c>
      <c r="K126" s="196"/>
      <c r="L126" s="201"/>
      <c r="M126" s="202"/>
      <c r="N126" s="203"/>
      <c r="O126" s="203"/>
      <c r="P126" s="204">
        <f>P127</f>
        <v>0</v>
      </c>
      <c r="Q126" s="203"/>
      <c r="R126" s="204">
        <f>R127</f>
        <v>0</v>
      </c>
      <c r="S126" s="203"/>
      <c r="T126" s="205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</v>
      </c>
      <c r="AT126" s="207" t="s">
        <v>75</v>
      </c>
      <c r="AU126" s="207" t="s">
        <v>8</v>
      </c>
      <c r="AY126" s="206" t="s">
        <v>116</v>
      </c>
      <c r="BK126" s="208">
        <f>BK127</f>
        <v>0</v>
      </c>
    </row>
    <row r="127" s="2" customFormat="1" ht="24.15" customHeight="1">
      <c r="A127" s="37"/>
      <c r="B127" s="38"/>
      <c r="C127" s="211" t="s">
        <v>8</v>
      </c>
      <c r="D127" s="211" t="s">
        <v>119</v>
      </c>
      <c r="E127" s="212" t="s">
        <v>120</v>
      </c>
      <c r="F127" s="213" t="s">
        <v>121</v>
      </c>
      <c r="G127" s="214" t="s">
        <v>122</v>
      </c>
      <c r="H127" s="215">
        <v>30</v>
      </c>
      <c r="I127" s="216"/>
      <c r="J127" s="217">
        <f>ROUND(I127*H127,0)</f>
        <v>0</v>
      </c>
      <c r="K127" s="218"/>
      <c r="L127" s="43"/>
      <c r="M127" s="219" t="s">
        <v>1</v>
      </c>
      <c r="N127" s="220" t="s">
        <v>41</v>
      </c>
      <c r="O127" s="90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3" t="s">
        <v>123</v>
      </c>
      <c r="AT127" s="223" t="s">
        <v>119</v>
      </c>
      <c r="AU127" s="223" t="s">
        <v>82</v>
      </c>
      <c r="AY127" s="16" t="s">
        <v>116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6" t="s">
        <v>8</v>
      </c>
      <c r="BK127" s="224">
        <f>ROUND(I127*H127,0)</f>
        <v>0</v>
      </c>
      <c r="BL127" s="16" t="s">
        <v>123</v>
      </c>
      <c r="BM127" s="223" t="s">
        <v>124</v>
      </c>
    </row>
    <row r="128" s="12" customFormat="1" ht="22.8" customHeight="1">
      <c r="A128" s="12"/>
      <c r="B128" s="195"/>
      <c r="C128" s="196"/>
      <c r="D128" s="197" t="s">
        <v>75</v>
      </c>
      <c r="E128" s="209" t="s">
        <v>125</v>
      </c>
      <c r="F128" s="209" t="s">
        <v>126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SUM(P129:P130)</f>
        <v>0</v>
      </c>
      <c r="Q128" s="203"/>
      <c r="R128" s="204">
        <f>SUM(R129:R130)</f>
        <v>0</v>
      </c>
      <c r="S128" s="203"/>
      <c r="T128" s="205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</v>
      </c>
      <c r="AT128" s="207" t="s">
        <v>75</v>
      </c>
      <c r="AU128" s="207" t="s">
        <v>8</v>
      </c>
      <c r="AY128" s="206" t="s">
        <v>116</v>
      </c>
      <c r="BK128" s="208">
        <f>SUM(BK129:BK130)</f>
        <v>0</v>
      </c>
    </row>
    <row r="129" s="2" customFormat="1" ht="33" customHeight="1">
      <c r="A129" s="37"/>
      <c r="B129" s="38"/>
      <c r="C129" s="211" t="s">
        <v>82</v>
      </c>
      <c r="D129" s="211" t="s">
        <v>119</v>
      </c>
      <c r="E129" s="212" t="s">
        <v>127</v>
      </c>
      <c r="F129" s="213" t="s">
        <v>128</v>
      </c>
      <c r="G129" s="214" t="s">
        <v>129</v>
      </c>
      <c r="H129" s="215">
        <v>7.2569999999999997</v>
      </c>
      <c r="I129" s="216"/>
      <c r="J129" s="217">
        <f>ROUND(I129*H129,0)</f>
        <v>0</v>
      </c>
      <c r="K129" s="218"/>
      <c r="L129" s="43"/>
      <c r="M129" s="219" t="s">
        <v>1</v>
      </c>
      <c r="N129" s="220" t="s">
        <v>41</v>
      </c>
      <c r="O129" s="90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3" t="s">
        <v>123</v>
      </c>
      <c r="AT129" s="223" t="s">
        <v>119</v>
      </c>
      <c r="AU129" s="223" t="s">
        <v>82</v>
      </c>
      <c r="AY129" s="16" t="s">
        <v>116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6" t="s">
        <v>8</v>
      </c>
      <c r="BK129" s="224">
        <f>ROUND(I129*H129,0)</f>
        <v>0</v>
      </c>
      <c r="BL129" s="16" t="s">
        <v>123</v>
      </c>
      <c r="BM129" s="223" t="s">
        <v>130</v>
      </c>
    </row>
    <row r="130" s="2" customFormat="1" ht="24.15" customHeight="1">
      <c r="A130" s="37"/>
      <c r="B130" s="38"/>
      <c r="C130" s="211" t="s">
        <v>131</v>
      </c>
      <c r="D130" s="211" t="s">
        <v>119</v>
      </c>
      <c r="E130" s="212" t="s">
        <v>132</v>
      </c>
      <c r="F130" s="213" t="s">
        <v>133</v>
      </c>
      <c r="G130" s="214" t="s">
        <v>129</v>
      </c>
      <c r="H130" s="215">
        <v>7.2569999999999997</v>
      </c>
      <c r="I130" s="216"/>
      <c r="J130" s="217">
        <f>ROUND(I130*H130,0)</f>
        <v>0</v>
      </c>
      <c r="K130" s="218"/>
      <c r="L130" s="43"/>
      <c r="M130" s="219" t="s">
        <v>1</v>
      </c>
      <c r="N130" s="220" t="s">
        <v>41</v>
      </c>
      <c r="O130" s="90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3" t="s">
        <v>123</v>
      </c>
      <c r="AT130" s="223" t="s">
        <v>119</v>
      </c>
      <c r="AU130" s="223" t="s">
        <v>82</v>
      </c>
      <c r="AY130" s="16" t="s">
        <v>116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6" t="s">
        <v>8</v>
      </c>
      <c r="BK130" s="224">
        <f>ROUND(I130*H130,0)</f>
        <v>0</v>
      </c>
      <c r="BL130" s="16" t="s">
        <v>123</v>
      </c>
      <c r="BM130" s="223" t="s">
        <v>134</v>
      </c>
    </row>
    <row r="131" s="12" customFormat="1" ht="25.92" customHeight="1">
      <c r="A131" s="12"/>
      <c r="B131" s="195"/>
      <c r="C131" s="196"/>
      <c r="D131" s="197" t="s">
        <v>75</v>
      </c>
      <c r="E131" s="198" t="s">
        <v>135</v>
      </c>
      <c r="F131" s="198" t="s">
        <v>136</v>
      </c>
      <c r="G131" s="196"/>
      <c r="H131" s="196"/>
      <c r="I131" s="199"/>
      <c r="J131" s="200">
        <f>BK131</f>
        <v>0</v>
      </c>
      <c r="K131" s="196"/>
      <c r="L131" s="201"/>
      <c r="M131" s="202"/>
      <c r="N131" s="203"/>
      <c r="O131" s="203"/>
      <c r="P131" s="204">
        <f>P132+P151+P169+P192+P205</f>
        <v>0</v>
      </c>
      <c r="Q131" s="203"/>
      <c r="R131" s="204">
        <f>R132+R151+R169+R192+R205</f>
        <v>8.286187120000001</v>
      </c>
      <c r="S131" s="203"/>
      <c r="T131" s="205">
        <f>T132+T151+T169+T192+T205</f>
        <v>7.2566078000000003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82</v>
      </c>
      <c r="AT131" s="207" t="s">
        <v>75</v>
      </c>
      <c r="AU131" s="207" t="s">
        <v>76</v>
      </c>
      <c r="AY131" s="206" t="s">
        <v>116</v>
      </c>
      <c r="BK131" s="208">
        <f>BK132+BK151+BK169+BK192+BK205</f>
        <v>0</v>
      </c>
    </row>
    <row r="132" s="12" customFormat="1" ht="22.8" customHeight="1">
      <c r="A132" s="12"/>
      <c r="B132" s="195"/>
      <c r="C132" s="196"/>
      <c r="D132" s="197" t="s">
        <v>75</v>
      </c>
      <c r="E132" s="209" t="s">
        <v>137</v>
      </c>
      <c r="F132" s="209" t="s">
        <v>138</v>
      </c>
      <c r="G132" s="196"/>
      <c r="H132" s="196"/>
      <c r="I132" s="199"/>
      <c r="J132" s="210">
        <f>BK132</f>
        <v>0</v>
      </c>
      <c r="K132" s="196"/>
      <c r="L132" s="201"/>
      <c r="M132" s="202"/>
      <c r="N132" s="203"/>
      <c r="O132" s="203"/>
      <c r="P132" s="204">
        <f>SUM(P133:P150)</f>
        <v>0</v>
      </c>
      <c r="Q132" s="203"/>
      <c r="R132" s="204">
        <f>SUM(R133:R150)</f>
        <v>0.062468000000000003</v>
      </c>
      <c r="S132" s="203"/>
      <c r="T132" s="205">
        <f>SUM(T133:T150)</f>
        <v>0.040499999999999994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82</v>
      </c>
      <c r="AT132" s="207" t="s">
        <v>75</v>
      </c>
      <c r="AU132" s="207" t="s">
        <v>8</v>
      </c>
      <c r="AY132" s="206" t="s">
        <v>116</v>
      </c>
      <c r="BK132" s="208">
        <f>SUM(BK133:BK150)</f>
        <v>0</v>
      </c>
    </row>
    <row r="133" s="2" customFormat="1" ht="24.15" customHeight="1">
      <c r="A133" s="37"/>
      <c r="B133" s="38"/>
      <c r="C133" s="211" t="s">
        <v>123</v>
      </c>
      <c r="D133" s="211" t="s">
        <v>119</v>
      </c>
      <c r="E133" s="212" t="s">
        <v>139</v>
      </c>
      <c r="F133" s="213" t="s">
        <v>140</v>
      </c>
      <c r="G133" s="214" t="s">
        <v>141</v>
      </c>
      <c r="H133" s="215">
        <v>258</v>
      </c>
      <c r="I133" s="216"/>
      <c r="J133" s="217">
        <f>ROUND(I133*H133,0)</f>
        <v>0</v>
      </c>
      <c r="K133" s="218"/>
      <c r="L133" s="43"/>
      <c r="M133" s="219" t="s">
        <v>1</v>
      </c>
      <c r="N133" s="220" t="s">
        <v>41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142</v>
      </c>
      <c r="AT133" s="223" t="s">
        <v>119</v>
      </c>
      <c r="AU133" s="223" t="s">
        <v>82</v>
      </c>
      <c r="AY133" s="16" t="s">
        <v>116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</v>
      </c>
      <c r="BK133" s="224">
        <f>ROUND(I133*H133,0)</f>
        <v>0</v>
      </c>
      <c r="BL133" s="16" t="s">
        <v>142</v>
      </c>
      <c r="BM133" s="223" t="s">
        <v>143</v>
      </c>
    </row>
    <row r="134" s="13" customFormat="1">
      <c r="A134" s="13"/>
      <c r="B134" s="225"/>
      <c r="C134" s="226"/>
      <c r="D134" s="227" t="s">
        <v>144</v>
      </c>
      <c r="E134" s="228" t="s">
        <v>1</v>
      </c>
      <c r="F134" s="229" t="s">
        <v>145</v>
      </c>
      <c r="G134" s="226"/>
      <c r="H134" s="230">
        <v>258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144</v>
      </c>
      <c r="AU134" s="236" t="s">
        <v>82</v>
      </c>
      <c r="AV134" s="13" t="s">
        <v>82</v>
      </c>
      <c r="AW134" s="13" t="s">
        <v>32</v>
      </c>
      <c r="AX134" s="13" t="s">
        <v>76</v>
      </c>
      <c r="AY134" s="236" t="s">
        <v>116</v>
      </c>
    </row>
    <row r="135" s="2" customFormat="1" ht="16.5" customHeight="1">
      <c r="A135" s="37"/>
      <c r="B135" s="38"/>
      <c r="C135" s="237" t="s">
        <v>146</v>
      </c>
      <c r="D135" s="237" t="s">
        <v>147</v>
      </c>
      <c r="E135" s="238" t="s">
        <v>148</v>
      </c>
      <c r="F135" s="239" t="s">
        <v>149</v>
      </c>
      <c r="G135" s="240" t="s">
        <v>150</v>
      </c>
      <c r="H135" s="241">
        <v>37.088000000000001</v>
      </c>
      <c r="I135" s="242"/>
      <c r="J135" s="243">
        <f>ROUND(I135*H135,0)</f>
        <v>0</v>
      </c>
      <c r="K135" s="244"/>
      <c r="L135" s="245"/>
      <c r="M135" s="246" t="s">
        <v>1</v>
      </c>
      <c r="N135" s="247" t="s">
        <v>41</v>
      </c>
      <c r="O135" s="90"/>
      <c r="P135" s="221">
        <f>O135*H135</f>
        <v>0</v>
      </c>
      <c r="Q135" s="221">
        <v>0.001</v>
      </c>
      <c r="R135" s="221">
        <f>Q135*H135</f>
        <v>0.037088000000000003</v>
      </c>
      <c r="S135" s="221">
        <v>0</v>
      </c>
      <c r="T135" s="22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3" t="s">
        <v>151</v>
      </c>
      <c r="AT135" s="223" t="s">
        <v>147</v>
      </c>
      <c r="AU135" s="223" t="s">
        <v>82</v>
      </c>
      <c r="AY135" s="16" t="s">
        <v>116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6" t="s">
        <v>8</v>
      </c>
      <c r="BK135" s="224">
        <f>ROUND(I135*H135,0)</f>
        <v>0</v>
      </c>
      <c r="BL135" s="16" t="s">
        <v>142</v>
      </c>
      <c r="BM135" s="223" t="s">
        <v>152</v>
      </c>
    </row>
    <row r="136" s="13" customFormat="1">
      <c r="A136" s="13"/>
      <c r="B136" s="225"/>
      <c r="C136" s="226"/>
      <c r="D136" s="227" t="s">
        <v>144</v>
      </c>
      <c r="E136" s="228" t="s">
        <v>1</v>
      </c>
      <c r="F136" s="229" t="s">
        <v>153</v>
      </c>
      <c r="G136" s="226"/>
      <c r="H136" s="230">
        <v>37.088000000000001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144</v>
      </c>
      <c r="AU136" s="236" t="s">
        <v>82</v>
      </c>
      <c r="AV136" s="13" t="s">
        <v>82</v>
      </c>
      <c r="AW136" s="13" t="s">
        <v>32</v>
      </c>
      <c r="AX136" s="13" t="s">
        <v>8</v>
      </c>
      <c r="AY136" s="236" t="s">
        <v>116</v>
      </c>
    </row>
    <row r="137" s="2" customFormat="1" ht="24.15" customHeight="1">
      <c r="A137" s="37"/>
      <c r="B137" s="38"/>
      <c r="C137" s="237" t="s">
        <v>154</v>
      </c>
      <c r="D137" s="237" t="s">
        <v>147</v>
      </c>
      <c r="E137" s="238" t="s">
        <v>155</v>
      </c>
      <c r="F137" s="239" t="s">
        <v>156</v>
      </c>
      <c r="G137" s="240" t="s">
        <v>157</v>
      </c>
      <c r="H137" s="241">
        <v>260</v>
      </c>
      <c r="I137" s="242"/>
      <c r="J137" s="243">
        <f>ROUND(I137*H137,0)</f>
        <v>0</v>
      </c>
      <c r="K137" s="244"/>
      <c r="L137" s="245"/>
      <c r="M137" s="246" t="s">
        <v>1</v>
      </c>
      <c r="N137" s="247" t="s">
        <v>41</v>
      </c>
      <c r="O137" s="90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3" t="s">
        <v>151</v>
      </c>
      <c r="AT137" s="223" t="s">
        <v>147</v>
      </c>
      <c r="AU137" s="223" t="s">
        <v>82</v>
      </c>
      <c r="AY137" s="16" t="s">
        <v>116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6" t="s">
        <v>8</v>
      </c>
      <c r="BK137" s="224">
        <f>ROUND(I137*H137,0)</f>
        <v>0</v>
      </c>
      <c r="BL137" s="16" t="s">
        <v>142</v>
      </c>
      <c r="BM137" s="223" t="s">
        <v>158</v>
      </c>
    </row>
    <row r="138" s="2" customFormat="1" ht="16.5" customHeight="1">
      <c r="A138" s="37"/>
      <c r="B138" s="38"/>
      <c r="C138" s="211" t="s">
        <v>159</v>
      </c>
      <c r="D138" s="211" t="s">
        <v>119</v>
      </c>
      <c r="E138" s="212" t="s">
        <v>160</v>
      </c>
      <c r="F138" s="213" t="s">
        <v>161</v>
      </c>
      <c r="G138" s="214" t="s">
        <v>162</v>
      </c>
      <c r="H138" s="215">
        <v>24</v>
      </c>
      <c r="I138" s="216"/>
      <c r="J138" s="217">
        <f>ROUND(I138*H138,0)</f>
        <v>0</v>
      </c>
      <c r="K138" s="218"/>
      <c r="L138" s="43"/>
      <c r="M138" s="219" t="s">
        <v>1</v>
      </c>
      <c r="N138" s="220" t="s">
        <v>41</v>
      </c>
      <c r="O138" s="90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142</v>
      </c>
      <c r="AT138" s="223" t="s">
        <v>119</v>
      </c>
      <c r="AU138" s="223" t="s">
        <v>82</v>
      </c>
      <c r="AY138" s="16" t="s">
        <v>116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8</v>
      </c>
      <c r="BK138" s="224">
        <f>ROUND(I138*H138,0)</f>
        <v>0</v>
      </c>
      <c r="BL138" s="16" t="s">
        <v>142</v>
      </c>
      <c r="BM138" s="223" t="s">
        <v>163</v>
      </c>
    </row>
    <row r="139" s="2" customFormat="1" ht="16.5" customHeight="1">
      <c r="A139" s="37"/>
      <c r="B139" s="38"/>
      <c r="C139" s="237" t="s">
        <v>164</v>
      </c>
      <c r="D139" s="237" t="s">
        <v>147</v>
      </c>
      <c r="E139" s="238" t="s">
        <v>165</v>
      </c>
      <c r="F139" s="239" t="s">
        <v>166</v>
      </c>
      <c r="G139" s="240" t="s">
        <v>162</v>
      </c>
      <c r="H139" s="241">
        <v>46</v>
      </c>
      <c r="I139" s="242"/>
      <c r="J139" s="243">
        <f>ROUND(I139*H139,0)</f>
        <v>0</v>
      </c>
      <c r="K139" s="244"/>
      <c r="L139" s="245"/>
      <c r="M139" s="246" t="s">
        <v>1</v>
      </c>
      <c r="N139" s="247" t="s">
        <v>41</v>
      </c>
      <c r="O139" s="90"/>
      <c r="P139" s="221">
        <f>O139*H139</f>
        <v>0</v>
      </c>
      <c r="Q139" s="221">
        <v>0.00023000000000000001</v>
      </c>
      <c r="R139" s="221">
        <f>Q139*H139</f>
        <v>0.010580000000000001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151</v>
      </c>
      <c r="AT139" s="223" t="s">
        <v>147</v>
      </c>
      <c r="AU139" s="223" t="s">
        <v>82</v>
      </c>
      <c r="AY139" s="16" t="s">
        <v>116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</v>
      </c>
      <c r="BK139" s="224">
        <f>ROUND(I139*H139,0)</f>
        <v>0</v>
      </c>
      <c r="BL139" s="16" t="s">
        <v>142</v>
      </c>
      <c r="BM139" s="223" t="s">
        <v>167</v>
      </c>
    </row>
    <row r="140" s="2" customFormat="1" ht="24.15" customHeight="1">
      <c r="A140" s="37"/>
      <c r="B140" s="38"/>
      <c r="C140" s="237" t="s">
        <v>117</v>
      </c>
      <c r="D140" s="237" t="s">
        <v>147</v>
      </c>
      <c r="E140" s="238" t="s">
        <v>168</v>
      </c>
      <c r="F140" s="239" t="s">
        <v>169</v>
      </c>
      <c r="G140" s="240" t="s">
        <v>162</v>
      </c>
      <c r="H140" s="241">
        <v>4</v>
      </c>
      <c r="I140" s="242"/>
      <c r="J140" s="243">
        <f>ROUND(I140*H140,0)</f>
        <v>0</v>
      </c>
      <c r="K140" s="244"/>
      <c r="L140" s="245"/>
      <c r="M140" s="246" t="s">
        <v>1</v>
      </c>
      <c r="N140" s="247" t="s">
        <v>41</v>
      </c>
      <c r="O140" s="90"/>
      <c r="P140" s="221">
        <f>O140*H140</f>
        <v>0</v>
      </c>
      <c r="Q140" s="221">
        <v>0.00010000000000000001</v>
      </c>
      <c r="R140" s="221">
        <f>Q140*H140</f>
        <v>0.00040000000000000002</v>
      </c>
      <c r="S140" s="221">
        <v>0</v>
      </c>
      <c r="T140" s="22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3" t="s">
        <v>151</v>
      </c>
      <c r="AT140" s="223" t="s">
        <v>147</v>
      </c>
      <c r="AU140" s="223" t="s">
        <v>82</v>
      </c>
      <c r="AY140" s="16" t="s">
        <v>116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6" t="s">
        <v>8</v>
      </c>
      <c r="BK140" s="224">
        <f>ROUND(I140*H140,0)</f>
        <v>0</v>
      </c>
      <c r="BL140" s="16" t="s">
        <v>142</v>
      </c>
      <c r="BM140" s="223" t="s">
        <v>170</v>
      </c>
    </row>
    <row r="141" s="2" customFormat="1" ht="16.5" customHeight="1">
      <c r="A141" s="37"/>
      <c r="B141" s="38"/>
      <c r="C141" s="211" t="s">
        <v>171</v>
      </c>
      <c r="D141" s="211" t="s">
        <v>119</v>
      </c>
      <c r="E141" s="212" t="s">
        <v>172</v>
      </c>
      <c r="F141" s="213" t="s">
        <v>173</v>
      </c>
      <c r="G141" s="214" t="s">
        <v>162</v>
      </c>
      <c r="H141" s="215">
        <v>6</v>
      </c>
      <c r="I141" s="216"/>
      <c r="J141" s="217">
        <f>ROUND(I141*H141,0)</f>
        <v>0</v>
      </c>
      <c r="K141" s="218"/>
      <c r="L141" s="43"/>
      <c r="M141" s="219" t="s">
        <v>1</v>
      </c>
      <c r="N141" s="220" t="s">
        <v>41</v>
      </c>
      <c r="O141" s="90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142</v>
      </c>
      <c r="AT141" s="223" t="s">
        <v>119</v>
      </c>
      <c r="AU141" s="223" t="s">
        <v>82</v>
      </c>
      <c r="AY141" s="16" t="s">
        <v>116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</v>
      </c>
      <c r="BK141" s="224">
        <f>ROUND(I141*H141,0)</f>
        <v>0</v>
      </c>
      <c r="BL141" s="16" t="s">
        <v>142</v>
      </c>
      <c r="BM141" s="223" t="s">
        <v>174</v>
      </c>
    </row>
    <row r="142" s="2" customFormat="1" ht="16.5" customHeight="1">
      <c r="A142" s="37"/>
      <c r="B142" s="38"/>
      <c r="C142" s="237" t="s">
        <v>175</v>
      </c>
      <c r="D142" s="237" t="s">
        <v>147</v>
      </c>
      <c r="E142" s="238" t="s">
        <v>176</v>
      </c>
      <c r="F142" s="239" t="s">
        <v>177</v>
      </c>
      <c r="G142" s="240" t="s">
        <v>162</v>
      </c>
      <c r="H142" s="241">
        <v>6</v>
      </c>
      <c r="I142" s="242"/>
      <c r="J142" s="243">
        <f>ROUND(I142*H142,0)</f>
        <v>0</v>
      </c>
      <c r="K142" s="244"/>
      <c r="L142" s="245"/>
      <c r="M142" s="246" t="s">
        <v>1</v>
      </c>
      <c r="N142" s="247" t="s">
        <v>41</v>
      </c>
      <c r="O142" s="90"/>
      <c r="P142" s="221">
        <f>O142*H142</f>
        <v>0</v>
      </c>
      <c r="Q142" s="221">
        <v>0.00010000000000000001</v>
      </c>
      <c r="R142" s="221">
        <f>Q142*H142</f>
        <v>0.00060000000000000006</v>
      </c>
      <c r="S142" s="221">
        <v>0</v>
      </c>
      <c r="T142" s="22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3" t="s">
        <v>151</v>
      </c>
      <c r="AT142" s="223" t="s">
        <v>147</v>
      </c>
      <c r="AU142" s="223" t="s">
        <v>82</v>
      </c>
      <c r="AY142" s="16" t="s">
        <v>116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6" t="s">
        <v>8</v>
      </c>
      <c r="BK142" s="224">
        <f>ROUND(I142*H142,0)</f>
        <v>0</v>
      </c>
      <c r="BL142" s="16" t="s">
        <v>142</v>
      </c>
      <c r="BM142" s="223" t="s">
        <v>178</v>
      </c>
    </row>
    <row r="143" s="2" customFormat="1" ht="24.15" customHeight="1">
      <c r="A143" s="37"/>
      <c r="B143" s="38"/>
      <c r="C143" s="211" t="s">
        <v>179</v>
      </c>
      <c r="D143" s="211" t="s">
        <v>119</v>
      </c>
      <c r="E143" s="212" t="s">
        <v>180</v>
      </c>
      <c r="F143" s="213" t="s">
        <v>181</v>
      </c>
      <c r="G143" s="214" t="s">
        <v>141</v>
      </c>
      <c r="H143" s="215">
        <v>60</v>
      </c>
      <c r="I143" s="216"/>
      <c r="J143" s="217">
        <f>ROUND(I143*H143,0)</f>
        <v>0</v>
      </c>
      <c r="K143" s="218"/>
      <c r="L143" s="43"/>
      <c r="M143" s="219" t="s">
        <v>1</v>
      </c>
      <c r="N143" s="220" t="s">
        <v>41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0.00040000000000000002</v>
      </c>
      <c r="T143" s="222">
        <f>S143*H143</f>
        <v>0.024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142</v>
      </c>
      <c r="AT143" s="223" t="s">
        <v>119</v>
      </c>
      <c r="AU143" s="223" t="s">
        <v>82</v>
      </c>
      <c r="AY143" s="16" t="s">
        <v>116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</v>
      </c>
      <c r="BK143" s="224">
        <f>ROUND(I143*H143,0)</f>
        <v>0</v>
      </c>
      <c r="BL143" s="16" t="s">
        <v>142</v>
      </c>
      <c r="BM143" s="223" t="s">
        <v>182</v>
      </c>
    </row>
    <row r="144" s="2" customFormat="1" ht="21.75" customHeight="1">
      <c r="A144" s="37"/>
      <c r="B144" s="38"/>
      <c r="C144" s="211" t="s">
        <v>183</v>
      </c>
      <c r="D144" s="211" t="s">
        <v>119</v>
      </c>
      <c r="E144" s="212" t="s">
        <v>184</v>
      </c>
      <c r="F144" s="213" t="s">
        <v>185</v>
      </c>
      <c r="G144" s="214" t="s">
        <v>162</v>
      </c>
      <c r="H144" s="215">
        <v>10</v>
      </c>
      <c r="I144" s="216"/>
      <c r="J144" s="217">
        <f>ROUND(I144*H144,0)</f>
        <v>0</v>
      </c>
      <c r="K144" s="218"/>
      <c r="L144" s="43"/>
      <c r="M144" s="219" t="s">
        <v>1</v>
      </c>
      <c r="N144" s="220" t="s">
        <v>41</v>
      </c>
      <c r="O144" s="90"/>
      <c r="P144" s="221">
        <f>O144*H144</f>
        <v>0</v>
      </c>
      <c r="Q144" s="221">
        <v>0</v>
      </c>
      <c r="R144" s="221">
        <f>Q144*H144</f>
        <v>0</v>
      </c>
      <c r="S144" s="221">
        <v>0.00025000000000000001</v>
      </c>
      <c r="T144" s="222">
        <f>S144*H144</f>
        <v>0.0025000000000000001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3" t="s">
        <v>142</v>
      </c>
      <c r="AT144" s="223" t="s">
        <v>119</v>
      </c>
      <c r="AU144" s="223" t="s">
        <v>82</v>
      </c>
      <c r="AY144" s="16" t="s">
        <v>116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8</v>
      </c>
      <c r="BK144" s="224">
        <f>ROUND(I144*H144,0)</f>
        <v>0</v>
      </c>
      <c r="BL144" s="16" t="s">
        <v>142</v>
      </c>
      <c r="BM144" s="223" t="s">
        <v>186</v>
      </c>
    </row>
    <row r="145" s="2" customFormat="1" ht="24.15" customHeight="1">
      <c r="A145" s="37"/>
      <c r="B145" s="38"/>
      <c r="C145" s="211" t="s">
        <v>187</v>
      </c>
      <c r="D145" s="211" t="s">
        <v>119</v>
      </c>
      <c r="E145" s="212" t="s">
        <v>188</v>
      </c>
      <c r="F145" s="213" t="s">
        <v>189</v>
      </c>
      <c r="G145" s="214" t="s">
        <v>162</v>
      </c>
      <c r="H145" s="215">
        <v>50</v>
      </c>
      <c r="I145" s="216"/>
      <c r="J145" s="217">
        <f>ROUND(I145*H145,0)</f>
        <v>0</v>
      </c>
      <c r="K145" s="218"/>
      <c r="L145" s="43"/>
      <c r="M145" s="219" t="s">
        <v>1</v>
      </c>
      <c r="N145" s="220" t="s">
        <v>41</v>
      </c>
      <c r="O145" s="90"/>
      <c r="P145" s="221">
        <f>O145*H145</f>
        <v>0</v>
      </c>
      <c r="Q145" s="221">
        <v>0</v>
      </c>
      <c r="R145" s="221">
        <f>Q145*H145</f>
        <v>0</v>
      </c>
      <c r="S145" s="221">
        <v>0.00027999999999999998</v>
      </c>
      <c r="T145" s="222">
        <f>S145*H145</f>
        <v>0.013999999999999999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142</v>
      </c>
      <c r="AT145" s="223" t="s">
        <v>119</v>
      </c>
      <c r="AU145" s="223" t="s">
        <v>82</v>
      </c>
      <c r="AY145" s="16" t="s">
        <v>116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8</v>
      </c>
      <c r="BK145" s="224">
        <f>ROUND(I145*H145,0)</f>
        <v>0</v>
      </c>
      <c r="BL145" s="16" t="s">
        <v>142</v>
      </c>
      <c r="BM145" s="223" t="s">
        <v>190</v>
      </c>
    </row>
    <row r="146" s="2" customFormat="1" ht="21.75" customHeight="1">
      <c r="A146" s="37"/>
      <c r="B146" s="38"/>
      <c r="C146" s="211" t="s">
        <v>9</v>
      </c>
      <c r="D146" s="211" t="s">
        <v>119</v>
      </c>
      <c r="E146" s="212" t="s">
        <v>191</v>
      </c>
      <c r="F146" s="213" t="s">
        <v>192</v>
      </c>
      <c r="G146" s="214" t="s">
        <v>162</v>
      </c>
      <c r="H146" s="215">
        <v>6</v>
      </c>
      <c r="I146" s="216"/>
      <c r="J146" s="217">
        <f>ROUND(I146*H146,0)</f>
        <v>0</v>
      </c>
      <c r="K146" s="218"/>
      <c r="L146" s="43"/>
      <c r="M146" s="219" t="s">
        <v>1</v>
      </c>
      <c r="N146" s="220" t="s">
        <v>41</v>
      </c>
      <c r="O146" s="90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3" t="s">
        <v>142</v>
      </c>
      <c r="AT146" s="223" t="s">
        <v>119</v>
      </c>
      <c r="AU146" s="223" t="s">
        <v>82</v>
      </c>
      <c r="AY146" s="16" t="s">
        <v>116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6" t="s">
        <v>8</v>
      </c>
      <c r="BK146" s="224">
        <f>ROUND(I146*H146,0)</f>
        <v>0</v>
      </c>
      <c r="BL146" s="16" t="s">
        <v>142</v>
      </c>
      <c r="BM146" s="223" t="s">
        <v>193</v>
      </c>
    </row>
    <row r="147" s="2" customFormat="1" ht="16.5" customHeight="1">
      <c r="A147" s="37"/>
      <c r="B147" s="38"/>
      <c r="C147" s="237" t="s">
        <v>142</v>
      </c>
      <c r="D147" s="237" t="s">
        <v>147</v>
      </c>
      <c r="E147" s="238" t="s">
        <v>194</v>
      </c>
      <c r="F147" s="239" t="s">
        <v>195</v>
      </c>
      <c r="G147" s="240" t="s">
        <v>162</v>
      </c>
      <c r="H147" s="241">
        <v>6</v>
      </c>
      <c r="I147" s="242"/>
      <c r="J147" s="243">
        <f>ROUND(I147*H147,0)</f>
        <v>0</v>
      </c>
      <c r="K147" s="244"/>
      <c r="L147" s="245"/>
      <c r="M147" s="246" t="s">
        <v>1</v>
      </c>
      <c r="N147" s="247" t="s">
        <v>41</v>
      </c>
      <c r="O147" s="90"/>
      <c r="P147" s="221">
        <f>O147*H147</f>
        <v>0</v>
      </c>
      <c r="Q147" s="221">
        <v>0.002</v>
      </c>
      <c r="R147" s="221">
        <f>Q147*H147</f>
        <v>0.012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151</v>
      </c>
      <c r="AT147" s="223" t="s">
        <v>147</v>
      </c>
      <c r="AU147" s="223" t="s">
        <v>82</v>
      </c>
      <c r="AY147" s="16" t="s">
        <v>116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</v>
      </c>
      <c r="BK147" s="224">
        <f>ROUND(I147*H147,0)</f>
        <v>0</v>
      </c>
      <c r="BL147" s="16" t="s">
        <v>142</v>
      </c>
      <c r="BM147" s="223" t="s">
        <v>196</v>
      </c>
    </row>
    <row r="148" s="2" customFormat="1" ht="16.5" customHeight="1">
      <c r="A148" s="37"/>
      <c r="B148" s="38"/>
      <c r="C148" s="237" t="s">
        <v>197</v>
      </c>
      <c r="D148" s="237" t="s">
        <v>147</v>
      </c>
      <c r="E148" s="238" t="s">
        <v>198</v>
      </c>
      <c r="F148" s="239" t="s">
        <v>199</v>
      </c>
      <c r="G148" s="240" t="s">
        <v>162</v>
      </c>
      <c r="H148" s="241">
        <v>6</v>
      </c>
      <c r="I148" s="242"/>
      <c r="J148" s="243">
        <f>ROUND(I148*H148,0)</f>
        <v>0</v>
      </c>
      <c r="K148" s="244"/>
      <c r="L148" s="245"/>
      <c r="M148" s="246" t="s">
        <v>1</v>
      </c>
      <c r="N148" s="247" t="s">
        <v>41</v>
      </c>
      <c r="O148" s="90"/>
      <c r="P148" s="221">
        <f>O148*H148</f>
        <v>0</v>
      </c>
      <c r="Q148" s="221">
        <v>0.00029999999999999997</v>
      </c>
      <c r="R148" s="221">
        <f>Q148*H148</f>
        <v>0.0018</v>
      </c>
      <c r="S148" s="221">
        <v>0</v>
      </c>
      <c r="T148" s="22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3" t="s">
        <v>151</v>
      </c>
      <c r="AT148" s="223" t="s">
        <v>147</v>
      </c>
      <c r="AU148" s="223" t="s">
        <v>82</v>
      </c>
      <c r="AY148" s="16" t="s">
        <v>116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6" t="s">
        <v>8</v>
      </c>
      <c r="BK148" s="224">
        <f>ROUND(I148*H148,0)</f>
        <v>0</v>
      </c>
      <c r="BL148" s="16" t="s">
        <v>142</v>
      </c>
      <c r="BM148" s="223" t="s">
        <v>200</v>
      </c>
    </row>
    <row r="149" s="2" customFormat="1" ht="24.15" customHeight="1">
      <c r="A149" s="37"/>
      <c r="B149" s="38"/>
      <c r="C149" s="211" t="s">
        <v>201</v>
      </c>
      <c r="D149" s="211" t="s">
        <v>119</v>
      </c>
      <c r="E149" s="212" t="s">
        <v>202</v>
      </c>
      <c r="F149" s="213" t="s">
        <v>203</v>
      </c>
      <c r="G149" s="214" t="s">
        <v>162</v>
      </c>
      <c r="H149" s="215">
        <v>1</v>
      </c>
      <c r="I149" s="216"/>
      <c r="J149" s="217">
        <f>ROUND(I149*H149,0)</f>
        <v>0</v>
      </c>
      <c r="K149" s="218"/>
      <c r="L149" s="43"/>
      <c r="M149" s="219" t="s">
        <v>1</v>
      </c>
      <c r="N149" s="220" t="s">
        <v>41</v>
      </c>
      <c r="O149" s="90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142</v>
      </c>
      <c r="AT149" s="223" t="s">
        <v>119</v>
      </c>
      <c r="AU149" s="223" t="s">
        <v>82</v>
      </c>
      <c r="AY149" s="16" t="s">
        <v>116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</v>
      </c>
      <c r="BK149" s="224">
        <f>ROUND(I149*H149,0)</f>
        <v>0</v>
      </c>
      <c r="BL149" s="16" t="s">
        <v>142</v>
      </c>
      <c r="BM149" s="223" t="s">
        <v>204</v>
      </c>
    </row>
    <row r="150" s="2" customFormat="1" ht="24.15" customHeight="1">
      <c r="A150" s="37"/>
      <c r="B150" s="38"/>
      <c r="C150" s="211" t="s">
        <v>205</v>
      </c>
      <c r="D150" s="211" t="s">
        <v>119</v>
      </c>
      <c r="E150" s="212" t="s">
        <v>206</v>
      </c>
      <c r="F150" s="213" t="s">
        <v>207</v>
      </c>
      <c r="G150" s="214" t="s">
        <v>129</v>
      </c>
      <c r="H150" s="215">
        <v>0.062</v>
      </c>
      <c r="I150" s="216"/>
      <c r="J150" s="217">
        <f>ROUND(I150*H150,0)</f>
        <v>0</v>
      </c>
      <c r="K150" s="218"/>
      <c r="L150" s="43"/>
      <c r="M150" s="219" t="s">
        <v>1</v>
      </c>
      <c r="N150" s="220" t="s">
        <v>41</v>
      </c>
      <c r="O150" s="90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142</v>
      </c>
      <c r="AT150" s="223" t="s">
        <v>119</v>
      </c>
      <c r="AU150" s="223" t="s">
        <v>82</v>
      </c>
      <c r="AY150" s="16" t="s">
        <v>116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8</v>
      </c>
      <c r="BK150" s="224">
        <f>ROUND(I150*H150,0)</f>
        <v>0</v>
      </c>
      <c r="BL150" s="16" t="s">
        <v>142</v>
      </c>
      <c r="BM150" s="223" t="s">
        <v>208</v>
      </c>
    </row>
    <row r="151" s="12" customFormat="1" ht="22.8" customHeight="1">
      <c r="A151" s="12"/>
      <c r="B151" s="195"/>
      <c r="C151" s="196"/>
      <c r="D151" s="197" t="s">
        <v>75</v>
      </c>
      <c r="E151" s="209" t="s">
        <v>209</v>
      </c>
      <c r="F151" s="209" t="s">
        <v>210</v>
      </c>
      <c r="G151" s="196"/>
      <c r="H151" s="196"/>
      <c r="I151" s="199"/>
      <c r="J151" s="210">
        <f>BK151</f>
        <v>0</v>
      </c>
      <c r="K151" s="196"/>
      <c r="L151" s="201"/>
      <c r="M151" s="202"/>
      <c r="N151" s="203"/>
      <c r="O151" s="203"/>
      <c r="P151" s="204">
        <f>SUM(P152:P168)</f>
        <v>0</v>
      </c>
      <c r="Q151" s="203"/>
      <c r="R151" s="204">
        <f>SUM(R152:R168)</f>
        <v>1.7758655200000002</v>
      </c>
      <c r="S151" s="203"/>
      <c r="T151" s="205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6" t="s">
        <v>82</v>
      </c>
      <c r="AT151" s="207" t="s">
        <v>75</v>
      </c>
      <c r="AU151" s="207" t="s">
        <v>8</v>
      </c>
      <c r="AY151" s="206" t="s">
        <v>116</v>
      </c>
      <c r="BK151" s="208">
        <f>SUM(BK152:BK168)</f>
        <v>0</v>
      </c>
    </row>
    <row r="152" s="2" customFormat="1" ht="24.15" customHeight="1">
      <c r="A152" s="37"/>
      <c r="B152" s="38"/>
      <c r="C152" s="211" t="s">
        <v>211</v>
      </c>
      <c r="D152" s="211" t="s">
        <v>119</v>
      </c>
      <c r="E152" s="212" t="s">
        <v>212</v>
      </c>
      <c r="F152" s="213" t="s">
        <v>213</v>
      </c>
      <c r="G152" s="214" t="s">
        <v>141</v>
      </c>
      <c r="H152" s="215">
        <v>19.199999999999999</v>
      </c>
      <c r="I152" s="216"/>
      <c r="J152" s="217">
        <f>ROUND(I152*H152,0)</f>
        <v>0</v>
      </c>
      <c r="K152" s="218"/>
      <c r="L152" s="43"/>
      <c r="M152" s="219" t="s">
        <v>1</v>
      </c>
      <c r="N152" s="220" t="s">
        <v>41</v>
      </c>
      <c r="O152" s="90"/>
      <c r="P152" s="221">
        <f>O152*H152</f>
        <v>0</v>
      </c>
      <c r="Q152" s="221">
        <v>0.0073200000000000001</v>
      </c>
      <c r="R152" s="221">
        <f>Q152*H152</f>
        <v>0.140544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142</v>
      </c>
      <c r="AT152" s="223" t="s">
        <v>119</v>
      </c>
      <c r="AU152" s="223" t="s">
        <v>82</v>
      </c>
      <c r="AY152" s="16" t="s">
        <v>116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8</v>
      </c>
      <c r="BK152" s="224">
        <f>ROUND(I152*H152,0)</f>
        <v>0</v>
      </c>
      <c r="BL152" s="16" t="s">
        <v>142</v>
      </c>
      <c r="BM152" s="223" t="s">
        <v>214</v>
      </c>
    </row>
    <row r="153" s="13" customFormat="1">
      <c r="A153" s="13"/>
      <c r="B153" s="225"/>
      <c r="C153" s="226"/>
      <c r="D153" s="227" t="s">
        <v>144</v>
      </c>
      <c r="E153" s="228" t="s">
        <v>1</v>
      </c>
      <c r="F153" s="229" t="s">
        <v>215</v>
      </c>
      <c r="G153" s="226"/>
      <c r="H153" s="230">
        <v>19.199999999999999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144</v>
      </c>
      <c r="AU153" s="236" t="s">
        <v>82</v>
      </c>
      <c r="AV153" s="13" t="s">
        <v>82</v>
      </c>
      <c r="AW153" s="13" t="s">
        <v>32</v>
      </c>
      <c r="AX153" s="13" t="s">
        <v>76</v>
      </c>
      <c r="AY153" s="236" t="s">
        <v>116</v>
      </c>
    </row>
    <row r="154" s="2" customFormat="1" ht="21.75" customHeight="1">
      <c r="A154" s="37"/>
      <c r="B154" s="38"/>
      <c r="C154" s="211" t="s">
        <v>7</v>
      </c>
      <c r="D154" s="211" t="s">
        <v>119</v>
      </c>
      <c r="E154" s="212" t="s">
        <v>216</v>
      </c>
      <c r="F154" s="213" t="s">
        <v>217</v>
      </c>
      <c r="G154" s="214" t="s">
        <v>218</v>
      </c>
      <c r="H154" s="215">
        <v>86</v>
      </c>
      <c r="I154" s="216"/>
      <c r="J154" s="217">
        <f>ROUND(I154*H154,0)</f>
        <v>0</v>
      </c>
      <c r="K154" s="218"/>
      <c r="L154" s="43"/>
      <c r="M154" s="219" t="s">
        <v>1</v>
      </c>
      <c r="N154" s="220" t="s">
        <v>41</v>
      </c>
      <c r="O154" s="90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142</v>
      </c>
      <c r="AT154" s="223" t="s">
        <v>119</v>
      </c>
      <c r="AU154" s="223" t="s">
        <v>82</v>
      </c>
      <c r="AY154" s="16" t="s">
        <v>116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</v>
      </c>
      <c r="BK154" s="224">
        <f>ROUND(I154*H154,0)</f>
        <v>0</v>
      </c>
      <c r="BL154" s="16" t="s">
        <v>142</v>
      </c>
      <c r="BM154" s="223" t="s">
        <v>219</v>
      </c>
    </row>
    <row r="155" s="13" customFormat="1">
      <c r="A155" s="13"/>
      <c r="B155" s="225"/>
      <c r="C155" s="226"/>
      <c r="D155" s="227" t="s">
        <v>144</v>
      </c>
      <c r="E155" s="228" t="s">
        <v>1</v>
      </c>
      <c r="F155" s="229" t="s">
        <v>220</v>
      </c>
      <c r="G155" s="226"/>
      <c r="H155" s="230">
        <v>72.799999999999997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144</v>
      </c>
      <c r="AU155" s="236" t="s">
        <v>82</v>
      </c>
      <c r="AV155" s="13" t="s">
        <v>82</v>
      </c>
      <c r="AW155" s="13" t="s">
        <v>32</v>
      </c>
      <c r="AX155" s="13" t="s">
        <v>76</v>
      </c>
      <c r="AY155" s="236" t="s">
        <v>116</v>
      </c>
    </row>
    <row r="156" s="13" customFormat="1">
      <c r="A156" s="13"/>
      <c r="B156" s="225"/>
      <c r="C156" s="226"/>
      <c r="D156" s="227" t="s">
        <v>144</v>
      </c>
      <c r="E156" s="228" t="s">
        <v>1</v>
      </c>
      <c r="F156" s="229" t="s">
        <v>221</v>
      </c>
      <c r="G156" s="226"/>
      <c r="H156" s="230">
        <v>13.199999999999999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144</v>
      </c>
      <c r="AU156" s="236" t="s">
        <v>82</v>
      </c>
      <c r="AV156" s="13" t="s">
        <v>82</v>
      </c>
      <c r="AW156" s="13" t="s">
        <v>32</v>
      </c>
      <c r="AX156" s="13" t="s">
        <v>76</v>
      </c>
      <c r="AY156" s="236" t="s">
        <v>116</v>
      </c>
    </row>
    <row r="157" s="2" customFormat="1" ht="16.5" customHeight="1">
      <c r="A157" s="37"/>
      <c r="B157" s="38"/>
      <c r="C157" s="237" t="s">
        <v>222</v>
      </c>
      <c r="D157" s="237" t="s">
        <v>147</v>
      </c>
      <c r="E157" s="238" t="s">
        <v>223</v>
      </c>
      <c r="F157" s="239" t="s">
        <v>224</v>
      </c>
      <c r="G157" s="240" t="s">
        <v>218</v>
      </c>
      <c r="H157" s="241">
        <v>94.599999999999994</v>
      </c>
      <c r="I157" s="242"/>
      <c r="J157" s="243">
        <f>ROUND(I157*H157,0)</f>
        <v>0</v>
      </c>
      <c r="K157" s="244"/>
      <c r="L157" s="245"/>
      <c r="M157" s="246" t="s">
        <v>1</v>
      </c>
      <c r="N157" s="247" t="s">
        <v>41</v>
      </c>
      <c r="O157" s="90"/>
      <c r="P157" s="221">
        <f>O157*H157</f>
        <v>0</v>
      </c>
      <c r="Q157" s="221">
        <v>0.0093100000000000006</v>
      </c>
      <c r="R157" s="221">
        <f>Q157*H157</f>
        <v>0.88072600000000001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151</v>
      </c>
      <c r="AT157" s="223" t="s">
        <v>147</v>
      </c>
      <c r="AU157" s="223" t="s">
        <v>82</v>
      </c>
      <c r="AY157" s="16" t="s">
        <v>116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</v>
      </c>
      <c r="BK157" s="224">
        <f>ROUND(I157*H157,0)</f>
        <v>0</v>
      </c>
      <c r="BL157" s="16" t="s">
        <v>142</v>
      </c>
      <c r="BM157" s="223" t="s">
        <v>225</v>
      </c>
    </row>
    <row r="158" s="13" customFormat="1">
      <c r="A158" s="13"/>
      <c r="B158" s="225"/>
      <c r="C158" s="226"/>
      <c r="D158" s="227" t="s">
        <v>144</v>
      </c>
      <c r="E158" s="228" t="s">
        <v>1</v>
      </c>
      <c r="F158" s="229" t="s">
        <v>226</v>
      </c>
      <c r="G158" s="226"/>
      <c r="H158" s="230">
        <v>86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144</v>
      </c>
      <c r="AU158" s="236" t="s">
        <v>82</v>
      </c>
      <c r="AV158" s="13" t="s">
        <v>82</v>
      </c>
      <c r="AW158" s="13" t="s">
        <v>32</v>
      </c>
      <c r="AX158" s="13" t="s">
        <v>8</v>
      </c>
      <c r="AY158" s="236" t="s">
        <v>116</v>
      </c>
    </row>
    <row r="159" s="13" customFormat="1">
      <c r="A159" s="13"/>
      <c r="B159" s="225"/>
      <c r="C159" s="226"/>
      <c r="D159" s="227" t="s">
        <v>144</v>
      </c>
      <c r="E159" s="226"/>
      <c r="F159" s="229" t="s">
        <v>227</v>
      </c>
      <c r="G159" s="226"/>
      <c r="H159" s="230">
        <v>94.599999999999994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144</v>
      </c>
      <c r="AU159" s="236" t="s">
        <v>82</v>
      </c>
      <c r="AV159" s="13" t="s">
        <v>82</v>
      </c>
      <c r="AW159" s="13" t="s">
        <v>4</v>
      </c>
      <c r="AX159" s="13" t="s">
        <v>8</v>
      </c>
      <c r="AY159" s="236" t="s">
        <v>116</v>
      </c>
    </row>
    <row r="160" s="2" customFormat="1" ht="16.5" customHeight="1">
      <c r="A160" s="37"/>
      <c r="B160" s="38"/>
      <c r="C160" s="211" t="s">
        <v>228</v>
      </c>
      <c r="D160" s="211" t="s">
        <v>119</v>
      </c>
      <c r="E160" s="212" t="s">
        <v>229</v>
      </c>
      <c r="F160" s="213" t="s">
        <v>230</v>
      </c>
      <c r="G160" s="214" t="s">
        <v>141</v>
      </c>
      <c r="H160" s="215">
        <v>516</v>
      </c>
      <c r="I160" s="216"/>
      <c r="J160" s="217">
        <f>ROUND(I160*H160,0)</f>
        <v>0</v>
      </c>
      <c r="K160" s="218"/>
      <c r="L160" s="43"/>
      <c r="M160" s="219" t="s">
        <v>1</v>
      </c>
      <c r="N160" s="220" t="s">
        <v>41</v>
      </c>
      <c r="O160" s="90"/>
      <c r="P160" s="221">
        <f>O160*H160</f>
        <v>0</v>
      </c>
      <c r="Q160" s="221">
        <v>1.0000000000000001E-05</v>
      </c>
      <c r="R160" s="221">
        <f>Q160*H160</f>
        <v>0.0051600000000000005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142</v>
      </c>
      <c r="AT160" s="223" t="s">
        <v>119</v>
      </c>
      <c r="AU160" s="223" t="s">
        <v>82</v>
      </c>
      <c r="AY160" s="16" t="s">
        <v>116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</v>
      </c>
      <c r="BK160" s="224">
        <f>ROUND(I160*H160,0)</f>
        <v>0</v>
      </c>
      <c r="BL160" s="16" t="s">
        <v>142</v>
      </c>
      <c r="BM160" s="223" t="s">
        <v>231</v>
      </c>
    </row>
    <row r="161" s="13" customFormat="1">
      <c r="A161" s="13"/>
      <c r="B161" s="225"/>
      <c r="C161" s="226"/>
      <c r="D161" s="227" t="s">
        <v>144</v>
      </c>
      <c r="E161" s="228" t="s">
        <v>1</v>
      </c>
      <c r="F161" s="229" t="s">
        <v>232</v>
      </c>
      <c r="G161" s="226"/>
      <c r="H161" s="230">
        <v>436.80000000000001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144</v>
      </c>
      <c r="AU161" s="236" t="s">
        <v>82</v>
      </c>
      <c r="AV161" s="13" t="s">
        <v>82</v>
      </c>
      <c r="AW161" s="13" t="s">
        <v>32</v>
      </c>
      <c r="AX161" s="13" t="s">
        <v>76</v>
      </c>
      <c r="AY161" s="236" t="s">
        <v>116</v>
      </c>
    </row>
    <row r="162" s="13" customFormat="1">
      <c r="A162" s="13"/>
      <c r="B162" s="225"/>
      <c r="C162" s="226"/>
      <c r="D162" s="227" t="s">
        <v>144</v>
      </c>
      <c r="E162" s="228" t="s">
        <v>1</v>
      </c>
      <c r="F162" s="229" t="s">
        <v>233</v>
      </c>
      <c r="G162" s="226"/>
      <c r="H162" s="230">
        <v>79.200000000000003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144</v>
      </c>
      <c r="AU162" s="236" t="s">
        <v>82</v>
      </c>
      <c r="AV162" s="13" t="s">
        <v>82</v>
      </c>
      <c r="AW162" s="13" t="s">
        <v>32</v>
      </c>
      <c r="AX162" s="13" t="s">
        <v>76</v>
      </c>
      <c r="AY162" s="236" t="s">
        <v>116</v>
      </c>
    </row>
    <row r="163" s="2" customFormat="1" ht="16.5" customHeight="1">
      <c r="A163" s="37"/>
      <c r="B163" s="38"/>
      <c r="C163" s="237" t="s">
        <v>234</v>
      </c>
      <c r="D163" s="237" t="s">
        <v>147</v>
      </c>
      <c r="E163" s="238" t="s">
        <v>235</v>
      </c>
      <c r="F163" s="239" t="s">
        <v>236</v>
      </c>
      <c r="G163" s="240" t="s">
        <v>237</v>
      </c>
      <c r="H163" s="241">
        <v>1.3620000000000001</v>
      </c>
      <c r="I163" s="242"/>
      <c r="J163" s="243">
        <f>ROUND(I163*H163,0)</f>
        <v>0</v>
      </c>
      <c r="K163" s="244"/>
      <c r="L163" s="245"/>
      <c r="M163" s="246" t="s">
        <v>1</v>
      </c>
      <c r="N163" s="247" t="s">
        <v>41</v>
      </c>
      <c r="O163" s="90"/>
      <c r="P163" s="221">
        <f>O163*H163</f>
        <v>0</v>
      </c>
      <c r="Q163" s="221">
        <v>0.55000000000000004</v>
      </c>
      <c r="R163" s="221">
        <f>Q163*H163</f>
        <v>0.7491000000000001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151</v>
      </c>
      <c r="AT163" s="223" t="s">
        <v>147</v>
      </c>
      <c r="AU163" s="223" t="s">
        <v>82</v>
      </c>
      <c r="AY163" s="16" t="s">
        <v>116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</v>
      </c>
      <c r="BK163" s="224">
        <f>ROUND(I163*H163,0)</f>
        <v>0</v>
      </c>
      <c r="BL163" s="16" t="s">
        <v>142</v>
      </c>
      <c r="BM163" s="223" t="s">
        <v>238</v>
      </c>
    </row>
    <row r="164" s="13" customFormat="1">
      <c r="A164" s="13"/>
      <c r="B164" s="225"/>
      <c r="C164" s="226"/>
      <c r="D164" s="227" t="s">
        <v>144</v>
      </c>
      <c r="E164" s="228" t="s">
        <v>1</v>
      </c>
      <c r="F164" s="229" t="s">
        <v>239</v>
      </c>
      <c r="G164" s="226"/>
      <c r="H164" s="230">
        <v>1.238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144</v>
      </c>
      <c r="AU164" s="236" t="s">
        <v>82</v>
      </c>
      <c r="AV164" s="13" t="s">
        <v>82</v>
      </c>
      <c r="AW164" s="13" t="s">
        <v>32</v>
      </c>
      <c r="AX164" s="13" t="s">
        <v>8</v>
      </c>
      <c r="AY164" s="236" t="s">
        <v>116</v>
      </c>
    </row>
    <row r="165" s="13" customFormat="1">
      <c r="A165" s="13"/>
      <c r="B165" s="225"/>
      <c r="C165" s="226"/>
      <c r="D165" s="227" t="s">
        <v>144</v>
      </c>
      <c r="E165" s="226"/>
      <c r="F165" s="229" t="s">
        <v>240</v>
      </c>
      <c r="G165" s="226"/>
      <c r="H165" s="230">
        <v>1.3620000000000001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144</v>
      </c>
      <c r="AU165" s="236" t="s">
        <v>82</v>
      </c>
      <c r="AV165" s="13" t="s">
        <v>82</v>
      </c>
      <c r="AW165" s="13" t="s">
        <v>4</v>
      </c>
      <c r="AX165" s="13" t="s">
        <v>8</v>
      </c>
      <c r="AY165" s="236" t="s">
        <v>116</v>
      </c>
    </row>
    <row r="166" s="2" customFormat="1" ht="24.15" customHeight="1">
      <c r="A166" s="37"/>
      <c r="B166" s="38"/>
      <c r="C166" s="211" t="s">
        <v>241</v>
      </c>
      <c r="D166" s="211" t="s">
        <v>119</v>
      </c>
      <c r="E166" s="212" t="s">
        <v>242</v>
      </c>
      <c r="F166" s="213" t="s">
        <v>243</v>
      </c>
      <c r="G166" s="214" t="s">
        <v>218</v>
      </c>
      <c r="H166" s="215">
        <v>1.8640000000000001</v>
      </c>
      <c r="I166" s="216"/>
      <c r="J166" s="217">
        <f>ROUND(I166*H166,0)</f>
        <v>0</v>
      </c>
      <c r="K166" s="218"/>
      <c r="L166" s="43"/>
      <c r="M166" s="219" t="s">
        <v>1</v>
      </c>
      <c r="N166" s="220" t="s">
        <v>41</v>
      </c>
      <c r="O166" s="90"/>
      <c r="P166" s="221">
        <f>O166*H166</f>
        <v>0</v>
      </c>
      <c r="Q166" s="221">
        <v>0.00018000000000000001</v>
      </c>
      <c r="R166" s="221">
        <f>Q166*H166</f>
        <v>0.00033552000000000001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142</v>
      </c>
      <c r="AT166" s="223" t="s">
        <v>119</v>
      </c>
      <c r="AU166" s="223" t="s">
        <v>82</v>
      </c>
      <c r="AY166" s="16" t="s">
        <v>116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</v>
      </c>
      <c r="BK166" s="224">
        <f>ROUND(I166*H166,0)</f>
        <v>0</v>
      </c>
      <c r="BL166" s="16" t="s">
        <v>142</v>
      </c>
      <c r="BM166" s="223" t="s">
        <v>244</v>
      </c>
    </row>
    <row r="167" s="13" customFormat="1">
      <c r="A167" s="13"/>
      <c r="B167" s="225"/>
      <c r="C167" s="226"/>
      <c r="D167" s="227" t="s">
        <v>144</v>
      </c>
      <c r="E167" s="228" t="s">
        <v>1</v>
      </c>
      <c r="F167" s="229" t="s">
        <v>245</v>
      </c>
      <c r="G167" s="226"/>
      <c r="H167" s="230">
        <v>1.8640000000000001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144</v>
      </c>
      <c r="AU167" s="236" t="s">
        <v>82</v>
      </c>
      <c r="AV167" s="13" t="s">
        <v>82</v>
      </c>
      <c r="AW167" s="13" t="s">
        <v>32</v>
      </c>
      <c r="AX167" s="13" t="s">
        <v>76</v>
      </c>
      <c r="AY167" s="236" t="s">
        <v>116</v>
      </c>
    </row>
    <row r="168" s="2" customFormat="1" ht="24.15" customHeight="1">
      <c r="A168" s="37"/>
      <c r="B168" s="38"/>
      <c r="C168" s="211" t="s">
        <v>246</v>
      </c>
      <c r="D168" s="211" t="s">
        <v>119</v>
      </c>
      <c r="E168" s="212" t="s">
        <v>247</v>
      </c>
      <c r="F168" s="213" t="s">
        <v>248</v>
      </c>
      <c r="G168" s="214" t="s">
        <v>129</v>
      </c>
      <c r="H168" s="215">
        <v>1.776</v>
      </c>
      <c r="I168" s="216"/>
      <c r="J168" s="217">
        <f>ROUND(I168*H168,0)</f>
        <v>0</v>
      </c>
      <c r="K168" s="218"/>
      <c r="L168" s="43"/>
      <c r="M168" s="219" t="s">
        <v>1</v>
      </c>
      <c r="N168" s="220" t="s">
        <v>41</v>
      </c>
      <c r="O168" s="90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142</v>
      </c>
      <c r="AT168" s="223" t="s">
        <v>119</v>
      </c>
      <c r="AU168" s="223" t="s">
        <v>82</v>
      </c>
      <c r="AY168" s="16" t="s">
        <v>116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</v>
      </c>
      <c r="BK168" s="224">
        <f>ROUND(I168*H168,0)</f>
        <v>0</v>
      </c>
      <c r="BL168" s="16" t="s">
        <v>142</v>
      </c>
      <c r="BM168" s="223" t="s">
        <v>249</v>
      </c>
    </row>
    <row r="169" s="12" customFormat="1" ht="22.8" customHeight="1">
      <c r="A169" s="12"/>
      <c r="B169" s="195"/>
      <c r="C169" s="196"/>
      <c r="D169" s="197" t="s">
        <v>75</v>
      </c>
      <c r="E169" s="209" t="s">
        <v>250</v>
      </c>
      <c r="F169" s="209" t="s">
        <v>251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SUM(P170:P191)</f>
        <v>0</v>
      </c>
      <c r="Q169" s="203"/>
      <c r="R169" s="204">
        <f>SUM(R170:R191)</f>
        <v>0.68774079999999993</v>
      </c>
      <c r="S169" s="203"/>
      <c r="T169" s="205">
        <f>SUM(T170:T191)</f>
        <v>0.84806780000000004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82</v>
      </c>
      <c r="AT169" s="207" t="s">
        <v>75</v>
      </c>
      <c r="AU169" s="207" t="s">
        <v>8</v>
      </c>
      <c r="AY169" s="206" t="s">
        <v>116</v>
      </c>
      <c r="BK169" s="208">
        <f>SUM(BK170:BK191)</f>
        <v>0</v>
      </c>
    </row>
    <row r="170" s="2" customFormat="1" ht="24.15" customHeight="1">
      <c r="A170" s="37"/>
      <c r="B170" s="38"/>
      <c r="C170" s="211" t="s">
        <v>252</v>
      </c>
      <c r="D170" s="211" t="s">
        <v>119</v>
      </c>
      <c r="E170" s="212" t="s">
        <v>253</v>
      </c>
      <c r="F170" s="213" t="s">
        <v>254</v>
      </c>
      <c r="G170" s="214" t="s">
        <v>141</v>
      </c>
      <c r="H170" s="215">
        <v>72.150000000000006</v>
      </c>
      <c r="I170" s="216"/>
      <c r="J170" s="217">
        <f>ROUND(I170*H170,0)</f>
        <v>0</v>
      </c>
      <c r="K170" s="218"/>
      <c r="L170" s="43"/>
      <c r="M170" s="219" t="s">
        <v>1</v>
      </c>
      <c r="N170" s="220" t="s">
        <v>41</v>
      </c>
      <c r="O170" s="90"/>
      <c r="P170" s="221">
        <f>O170*H170</f>
        <v>0</v>
      </c>
      <c r="Q170" s="221">
        <v>0</v>
      </c>
      <c r="R170" s="221">
        <f>Q170*H170</f>
        <v>0</v>
      </c>
      <c r="S170" s="221">
        <v>0.0033800000000000002</v>
      </c>
      <c r="T170" s="222">
        <f>S170*H170</f>
        <v>0.24386700000000003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142</v>
      </c>
      <c r="AT170" s="223" t="s">
        <v>119</v>
      </c>
      <c r="AU170" s="223" t="s">
        <v>82</v>
      </c>
      <c r="AY170" s="16" t="s">
        <v>116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</v>
      </c>
      <c r="BK170" s="224">
        <f>ROUND(I170*H170,0)</f>
        <v>0</v>
      </c>
      <c r="BL170" s="16" t="s">
        <v>142</v>
      </c>
      <c r="BM170" s="223" t="s">
        <v>255</v>
      </c>
    </row>
    <row r="171" s="2" customFormat="1" ht="16.5" customHeight="1">
      <c r="A171" s="37"/>
      <c r="B171" s="38"/>
      <c r="C171" s="211" t="s">
        <v>256</v>
      </c>
      <c r="D171" s="211" t="s">
        <v>119</v>
      </c>
      <c r="E171" s="212" t="s">
        <v>257</v>
      </c>
      <c r="F171" s="213" t="s">
        <v>258</v>
      </c>
      <c r="G171" s="214" t="s">
        <v>141</v>
      </c>
      <c r="H171" s="215">
        <v>25.199999999999999</v>
      </c>
      <c r="I171" s="216"/>
      <c r="J171" s="217">
        <f>ROUND(I171*H171,0)</f>
        <v>0</v>
      </c>
      <c r="K171" s="218"/>
      <c r="L171" s="43"/>
      <c r="M171" s="219" t="s">
        <v>1</v>
      </c>
      <c r="N171" s="220" t="s">
        <v>41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0.0016999999999999999</v>
      </c>
      <c r="T171" s="222">
        <f>S171*H171</f>
        <v>0.042839999999999996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142</v>
      </c>
      <c r="AT171" s="223" t="s">
        <v>119</v>
      </c>
      <c r="AU171" s="223" t="s">
        <v>82</v>
      </c>
      <c r="AY171" s="16" t="s">
        <v>116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</v>
      </c>
      <c r="BK171" s="224">
        <f>ROUND(I171*H171,0)</f>
        <v>0</v>
      </c>
      <c r="BL171" s="16" t="s">
        <v>142</v>
      </c>
      <c r="BM171" s="223" t="s">
        <v>259</v>
      </c>
    </row>
    <row r="172" s="13" customFormat="1">
      <c r="A172" s="13"/>
      <c r="B172" s="225"/>
      <c r="C172" s="226"/>
      <c r="D172" s="227" t="s">
        <v>144</v>
      </c>
      <c r="E172" s="228" t="s">
        <v>1</v>
      </c>
      <c r="F172" s="229" t="s">
        <v>260</v>
      </c>
      <c r="G172" s="226"/>
      <c r="H172" s="230">
        <v>25.199999999999999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144</v>
      </c>
      <c r="AU172" s="236" t="s">
        <v>82</v>
      </c>
      <c r="AV172" s="13" t="s">
        <v>82</v>
      </c>
      <c r="AW172" s="13" t="s">
        <v>32</v>
      </c>
      <c r="AX172" s="13" t="s">
        <v>76</v>
      </c>
      <c r="AY172" s="236" t="s">
        <v>116</v>
      </c>
    </row>
    <row r="173" s="2" customFormat="1" ht="16.5" customHeight="1">
      <c r="A173" s="37"/>
      <c r="B173" s="38"/>
      <c r="C173" s="211" t="s">
        <v>261</v>
      </c>
      <c r="D173" s="211" t="s">
        <v>119</v>
      </c>
      <c r="E173" s="212" t="s">
        <v>262</v>
      </c>
      <c r="F173" s="213" t="s">
        <v>263</v>
      </c>
      <c r="G173" s="214" t="s">
        <v>162</v>
      </c>
      <c r="H173" s="215">
        <v>2</v>
      </c>
      <c r="I173" s="216"/>
      <c r="J173" s="217">
        <f>ROUND(I173*H173,0)</f>
        <v>0</v>
      </c>
      <c r="K173" s="218"/>
      <c r="L173" s="43"/>
      <c r="M173" s="219" t="s">
        <v>1</v>
      </c>
      <c r="N173" s="220" t="s">
        <v>41</v>
      </c>
      <c r="O173" s="90"/>
      <c r="P173" s="221">
        <f>O173*H173</f>
        <v>0</v>
      </c>
      <c r="Q173" s="221">
        <v>0</v>
      </c>
      <c r="R173" s="221">
        <f>Q173*H173</f>
        <v>0</v>
      </c>
      <c r="S173" s="221">
        <v>0.0090600000000000003</v>
      </c>
      <c r="T173" s="222">
        <f>S173*H173</f>
        <v>0.018120000000000001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3" t="s">
        <v>142</v>
      </c>
      <c r="AT173" s="223" t="s">
        <v>119</v>
      </c>
      <c r="AU173" s="223" t="s">
        <v>82</v>
      </c>
      <c r="AY173" s="16" t="s">
        <v>116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6" t="s">
        <v>8</v>
      </c>
      <c r="BK173" s="224">
        <f>ROUND(I173*H173,0)</f>
        <v>0</v>
      </c>
      <c r="BL173" s="16" t="s">
        <v>142</v>
      </c>
      <c r="BM173" s="223" t="s">
        <v>264</v>
      </c>
    </row>
    <row r="174" s="2" customFormat="1" ht="16.5" customHeight="1">
      <c r="A174" s="37"/>
      <c r="B174" s="38"/>
      <c r="C174" s="211" t="s">
        <v>265</v>
      </c>
      <c r="D174" s="211" t="s">
        <v>119</v>
      </c>
      <c r="E174" s="212" t="s">
        <v>266</v>
      </c>
      <c r="F174" s="213" t="s">
        <v>267</v>
      </c>
      <c r="G174" s="214" t="s">
        <v>218</v>
      </c>
      <c r="H174" s="215">
        <v>5.1200000000000001</v>
      </c>
      <c r="I174" s="216"/>
      <c r="J174" s="217">
        <f>ROUND(I174*H174,0)</f>
        <v>0</v>
      </c>
      <c r="K174" s="218"/>
      <c r="L174" s="43"/>
      <c r="M174" s="219" t="s">
        <v>1</v>
      </c>
      <c r="N174" s="220" t="s">
        <v>41</v>
      </c>
      <c r="O174" s="90"/>
      <c r="P174" s="221">
        <f>O174*H174</f>
        <v>0</v>
      </c>
      <c r="Q174" s="221">
        <v>0</v>
      </c>
      <c r="R174" s="221">
        <f>Q174*H174</f>
        <v>0</v>
      </c>
      <c r="S174" s="221">
        <v>0.0058399999999999997</v>
      </c>
      <c r="T174" s="222">
        <f>S174*H174</f>
        <v>0.029900799999999998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142</v>
      </c>
      <c r="AT174" s="223" t="s">
        <v>119</v>
      </c>
      <c r="AU174" s="223" t="s">
        <v>82</v>
      </c>
      <c r="AY174" s="16" t="s">
        <v>116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8</v>
      </c>
      <c r="BK174" s="224">
        <f>ROUND(I174*H174,0)</f>
        <v>0</v>
      </c>
      <c r="BL174" s="16" t="s">
        <v>142</v>
      </c>
      <c r="BM174" s="223" t="s">
        <v>268</v>
      </c>
    </row>
    <row r="175" s="2" customFormat="1" ht="16.5" customHeight="1">
      <c r="A175" s="37"/>
      <c r="B175" s="38"/>
      <c r="C175" s="211" t="s">
        <v>269</v>
      </c>
      <c r="D175" s="211" t="s">
        <v>119</v>
      </c>
      <c r="E175" s="212" t="s">
        <v>270</v>
      </c>
      <c r="F175" s="213" t="s">
        <v>271</v>
      </c>
      <c r="G175" s="214" t="s">
        <v>141</v>
      </c>
      <c r="H175" s="215">
        <v>144.40000000000001</v>
      </c>
      <c r="I175" s="216"/>
      <c r="J175" s="217">
        <f>ROUND(I175*H175,0)</f>
        <v>0</v>
      </c>
      <c r="K175" s="218"/>
      <c r="L175" s="43"/>
      <c r="M175" s="219" t="s">
        <v>1</v>
      </c>
      <c r="N175" s="220" t="s">
        <v>41</v>
      </c>
      <c r="O175" s="90"/>
      <c r="P175" s="221">
        <f>O175*H175</f>
        <v>0</v>
      </c>
      <c r="Q175" s="221">
        <v>0</v>
      </c>
      <c r="R175" s="221">
        <f>Q175*H175</f>
        <v>0</v>
      </c>
      <c r="S175" s="221">
        <v>0.0025999999999999999</v>
      </c>
      <c r="T175" s="222">
        <f>S175*H175</f>
        <v>0.37544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142</v>
      </c>
      <c r="AT175" s="223" t="s">
        <v>119</v>
      </c>
      <c r="AU175" s="223" t="s">
        <v>82</v>
      </c>
      <c r="AY175" s="16" t="s">
        <v>116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</v>
      </c>
      <c r="BK175" s="224">
        <f>ROUND(I175*H175,0)</f>
        <v>0</v>
      </c>
      <c r="BL175" s="16" t="s">
        <v>142</v>
      </c>
      <c r="BM175" s="223" t="s">
        <v>272</v>
      </c>
    </row>
    <row r="176" s="13" customFormat="1">
      <c r="A176" s="13"/>
      <c r="B176" s="225"/>
      <c r="C176" s="226"/>
      <c r="D176" s="227" t="s">
        <v>144</v>
      </c>
      <c r="E176" s="228" t="s">
        <v>1</v>
      </c>
      <c r="F176" s="229" t="s">
        <v>273</v>
      </c>
      <c r="G176" s="226"/>
      <c r="H176" s="230">
        <v>144.40000000000001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144</v>
      </c>
      <c r="AU176" s="236" t="s">
        <v>82</v>
      </c>
      <c r="AV176" s="13" t="s">
        <v>82</v>
      </c>
      <c r="AW176" s="13" t="s">
        <v>32</v>
      </c>
      <c r="AX176" s="13" t="s">
        <v>76</v>
      </c>
      <c r="AY176" s="236" t="s">
        <v>116</v>
      </c>
    </row>
    <row r="177" s="2" customFormat="1" ht="16.5" customHeight="1">
      <c r="A177" s="37"/>
      <c r="B177" s="38"/>
      <c r="C177" s="211" t="s">
        <v>151</v>
      </c>
      <c r="D177" s="211" t="s">
        <v>119</v>
      </c>
      <c r="E177" s="212" t="s">
        <v>274</v>
      </c>
      <c r="F177" s="213" t="s">
        <v>275</v>
      </c>
      <c r="G177" s="214" t="s">
        <v>141</v>
      </c>
      <c r="H177" s="215">
        <v>35</v>
      </c>
      <c r="I177" s="216"/>
      <c r="J177" s="217">
        <f>ROUND(I177*H177,0)</f>
        <v>0</v>
      </c>
      <c r="K177" s="218"/>
      <c r="L177" s="43"/>
      <c r="M177" s="219" t="s">
        <v>1</v>
      </c>
      <c r="N177" s="220" t="s">
        <v>41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0.0039399999999999999</v>
      </c>
      <c r="T177" s="222">
        <f>S177*H177</f>
        <v>0.1379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142</v>
      </c>
      <c r="AT177" s="223" t="s">
        <v>119</v>
      </c>
      <c r="AU177" s="223" t="s">
        <v>82</v>
      </c>
      <c r="AY177" s="16" t="s">
        <v>116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</v>
      </c>
      <c r="BK177" s="224">
        <f>ROUND(I177*H177,0)</f>
        <v>0</v>
      </c>
      <c r="BL177" s="16" t="s">
        <v>142</v>
      </c>
      <c r="BM177" s="223" t="s">
        <v>276</v>
      </c>
    </row>
    <row r="178" s="13" customFormat="1">
      <c r="A178" s="13"/>
      <c r="B178" s="225"/>
      <c r="C178" s="226"/>
      <c r="D178" s="227" t="s">
        <v>144</v>
      </c>
      <c r="E178" s="228" t="s">
        <v>1</v>
      </c>
      <c r="F178" s="229" t="s">
        <v>277</v>
      </c>
      <c r="G178" s="226"/>
      <c r="H178" s="230">
        <v>35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144</v>
      </c>
      <c r="AU178" s="236" t="s">
        <v>82</v>
      </c>
      <c r="AV178" s="13" t="s">
        <v>82</v>
      </c>
      <c r="AW178" s="13" t="s">
        <v>32</v>
      </c>
      <c r="AX178" s="13" t="s">
        <v>76</v>
      </c>
      <c r="AY178" s="236" t="s">
        <v>116</v>
      </c>
    </row>
    <row r="179" s="2" customFormat="1" ht="33" customHeight="1">
      <c r="A179" s="37"/>
      <c r="B179" s="38"/>
      <c r="C179" s="211" t="s">
        <v>278</v>
      </c>
      <c r="D179" s="211" t="s">
        <v>119</v>
      </c>
      <c r="E179" s="212" t="s">
        <v>279</v>
      </c>
      <c r="F179" s="213" t="s">
        <v>280</v>
      </c>
      <c r="G179" s="214" t="s">
        <v>141</v>
      </c>
      <c r="H179" s="215">
        <v>72.799999999999997</v>
      </c>
      <c r="I179" s="216"/>
      <c r="J179" s="217">
        <f>ROUND(I179*H179,0)</f>
        <v>0</v>
      </c>
      <c r="K179" s="218"/>
      <c r="L179" s="43"/>
      <c r="M179" s="219" t="s">
        <v>1</v>
      </c>
      <c r="N179" s="220" t="s">
        <v>41</v>
      </c>
      <c r="O179" s="90"/>
      <c r="P179" s="221">
        <f>O179*H179</f>
        <v>0</v>
      </c>
      <c r="Q179" s="221">
        <v>0.0022300000000000002</v>
      </c>
      <c r="R179" s="221">
        <f>Q179*H179</f>
        <v>0.16234400000000002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142</v>
      </c>
      <c r="AT179" s="223" t="s">
        <v>119</v>
      </c>
      <c r="AU179" s="223" t="s">
        <v>82</v>
      </c>
      <c r="AY179" s="16" t="s">
        <v>116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8</v>
      </c>
      <c r="BK179" s="224">
        <f>ROUND(I179*H179,0)</f>
        <v>0</v>
      </c>
      <c r="BL179" s="16" t="s">
        <v>142</v>
      </c>
      <c r="BM179" s="223" t="s">
        <v>281</v>
      </c>
    </row>
    <row r="180" s="2" customFormat="1" ht="24.15" customHeight="1">
      <c r="A180" s="37"/>
      <c r="B180" s="38"/>
      <c r="C180" s="211" t="s">
        <v>282</v>
      </c>
      <c r="D180" s="211" t="s">
        <v>119</v>
      </c>
      <c r="E180" s="212" t="s">
        <v>283</v>
      </c>
      <c r="F180" s="213" t="s">
        <v>284</v>
      </c>
      <c r="G180" s="214" t="s">
        <v>141</v>
      </c>
      <c r="H180" s="215">
        <v>26.399999999999999</v>
      </c>
      <c r="I180" s="216"/>
      <c r="J180" s="217">
        <f>ROUND(I180*H180,0)</f>
        <v>0</v>
      </c>
      <c r="K180" s="218"/>
      <c r="L180" s="43"/>
      <c r="M180" s="219" t="s">
        <v>1</v>
      </c>
      <c r="N180" s="220" t="s">
        <v>41</v>
      </c>
      <c r="O180" s="90"/>
      <c r="P180" s="221">
        <f>O180*H180</f>
        <v>0</v>
      </c>
      <c r="Q180" s="221">
        <v>0.00347</v>
      </c>
      <c r="R180" s="221">
        <f>Q180*H180</f>
        <v>0.091607999999999995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142</v>
      </c>
      <c r="AT180" s="223" t="s">
        <v>119</v>
      </c>
      <c r="AU180" s="223" t="s">
        <v>82</v>
      </c>
      <c r="AY180" s="16" t="s">
        <v>116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</v>
      </c>
      <c r="BK180" s="224">
        <f>ROUND(I180*H180,0)</f>
        <v>0</v>
      </c>
      <c r="BL180" s="16" t="s">
        <v>142</v>
      </c>
      <c r="BM180" s="223" t="s">
        <v>285</v>
      </c>
    </row>
    <row r="181" s="13" customFormat="1">
      <c r="A181" s="13"/>
      <c r="B181" s="225"/>
      <c r="C181" s="226"/>
      <c r="D181" s="227" t="s">
        <v>144</v>
      </c>
      <c r="E181" s="228" t="s">
        <v>1</v>
      </c>
      <c r="F181" s="229" t="s">
        <v>286</v>
      </c>
      <c r="G181" s="226"/>
      <c r="H181" s="230">
        <v>26.399999999999999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144</v>
      </c>
      <c r="AU181" s="236" t="s">
        <v>82</v>
      </c>
      <c r="AV181" s="13" t="s">
        <v>82</v>
      </c>
      <c r="AW181" s="13" t="s">
        <v>32</v>
      </c>
      <c r="AX181" s="13" t="s">
        <v>76</v>
      </c>
      <c r="AY181" s="236" t="s">
        <v>116</v>
      </c>
    </row>
    <row r="182" s="2" customFormat="1" ht="24.15" customHeight="1">
      <c r="A182" s="37"/>
      <c r="B182" s="38"/>
      <c r="C182" s="211" t="s">
        <v>287</v>
      </c>
      <c r="D182" s="211" t="s">
        <v>119</v>
      </c>
      <c r="E182" s="212" t="s">
        <v>288</v>
      </c>
      <c r="F182" s="213" t="s">
        <v>289</v>
      </c>
      <c r="G182" s="214" t="s">
        <v>162</v>
      </c>
      <c r="H182" s="215">
        <v>2</v>
      </c>
      <c r="I182" s="216"/>
      <c r="J182" s="217">
        <f>ROUND(I182*H182,0)</f>
        <v>0</v>
      </c>
      <c r="K182" s="218"/>
      <c r="L182" s="43"/>
      <c r="M182" s="219" t="s">
        <v>1</v>
      </c>
      <c r="N182" s="220" t="s">
        <v>41</v>
      </c>
      <c r="O182" s="90"/>
      <c r="P182" s="221">
        <f>O182*H182</f>
        <v>0</v>
      </c>
      <c r="Q182" s="221">
        <v>0.0036600000000000001</v>
      </c>
      <c r="R182" s="221">
        <f>Q182*H182</f>
        <v>0.0073200000000000001</v>
      </c>
      <c r="S182" s="221">
        <v>0</v>
      </c>
      <c r="T182" s="22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142</v>
      </c>
      <c r="AT182" s="223" t="s">
        <v>119</v>
      </c>
      <c r="AU182" s="223" t="s">
        <v>82</v>
      </c>
      <c r="AY182" s="16" t="s">
        <v>116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</v>
      </c>
      <c r="BK182" s="224">
        <f>ROUND(I182*H182,0)</f>
        <v>0</v>
      </c>
      <c r="BL182" s="16" t="s">
        <v>142</v>
      </c>
      <c r="BM182" s="223" t="s">
        <v>290</v>
      </c>
    </row>
    <row r="183" s="2" customFormat="1" ht="33" customHeight="1">
      <c r="A183" s="37"/>
      <c r="B183" s="38"/>
      <c r="C183" s="211" t="s">
        <v>291</v>
      </c>
      <c r="D183" s="211" t="s">
        <v>119</v>
      </c>
      <c r="E183" s="212" t="s">
        <v>292</v>
      </c>
      <c r="F183" s="213" t="s">
        <v>293</v>
      </c>
      <c r="G183" s="214" t="s">
        <v>218</v>
      </c>
      <c r="H183" s="215">
        <v>5.1200000000000001</v>
      </c>
      <c r="I183" s="216"/>
      <c r="J183" s="217">
        <f>ROUND(I183*H183,0)</f>
        <v>0</v>
      </c>
      <c r="K183" s="218"/>
      <c r="L183" s="43"/>
      <c r="M183" s="219" t="s">
        <v>1</v>
      </c>
      <c r="N183" s="220" t="s">
        <v>41</v>
      </c>
      <c r="O183" s="90"/>
      <c r="P183" s="221">
        <f>O183*H183</f>
        <v>0</v>
      </c>
      <c r="Q183" s="221">
        <v>0.010789999999999999</v>
      </c>
      <c r="R183" s="221">
        <f>Q183*H183</f>
        <v>0.055244799999999997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142</v>
      </c>
      <c r="AT183" s="223" t="s">
        <v>119</v>
      </c>
      <c r="AU183" s="223" t="s">
        <v>82</v>
      </c>
      <c r="AY183" s="16" t="s">
        <v>116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8</v>
      </c>
      <c r="BK183" s="224">
        <f>ROUND(I183*H183,0)</f>
        <v>0</v>
      </c>
      <c r="BL183" s="16" t="s">
        <v>142</v>
      </c>
      <c r="BM183" s="223" t="s">
        <v>294</v>
      </c>
    </row>
    <row r="184" s="13" customFormat="1">
      <c r="A184" s="13"/>
      <c r="B184" s="225"/>
      <c r="C184" s="226"/>
      <c r="D184" s="227" t="s">
        <v>144</v>
      </c>
      <c r="E184" s="228" t="s">
        <v>1</v>
      </c>
      <c r="F184" s="229" t="s">
        <v>295</v>
      </c>
      <c r="G184" s="226"/>
      <c r="H184" s="230">
        <v>5.1200000000000001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144</v>
      </c>
      <c r="AU184" s="236" t="s">
        <v>82</v>
      </c>
      <c r="AV184" s="13" t="s">
        <v>82</v>
      </c>
      <c r="AW184" s="13" t="s">
        <v>32</v>
      </c>
      <c r="AX184" s="13" t="s">
        <v>76</v>
      </c>
      <c r="AY184" s="236" t="s">
        <v>116</v>
      </c>
    </row>
    <row r="185" s="2" customFormat="1" ht="33" customHeight="1">
      <c r="A185" s="37"/>
      <c r="B185" s="38"/>
      <c r="C185" s="211" t="s">
        <v>296</v>
      </c>
      <c r="D185" s="211" t="s">
        <v>119</v>
      </c>
      <c r="E185" s="212" t="s">
        <v>297</v>
      </c>
      <c r="F185" s="213" t="s">
        <v>298</v>
      </c>
      <c r="G185" s="214" t="s">
        <v>162</v>
      </c>
      <c r="H185" s="215">
        <v>1</v>
      </c>
      <c r="I185" s="216"/>
      <c r="J185" s="217">
        <f>ROUND(I185*H185,0)</f>
        <v>0</v>
      </c>
      <c r="K185" s="218"/>
      <c r="L185" s="43"/>
      <c r="M185" s="219" t="s">
        <v>1</v>
      </c>
      <c r="N185" s="220" t="s">
        <v>41</v>
      </c>
      <c r="O185" s="90"/>
      <c r="P185" s="221">
        <f>O185*H185</f>
        <v>0</v>
      </c>
      <c r="Q185" s="221">
        <v>0.0090799999999999995</v>
      </c>
      <c r="R185" s="221">
        <f>Q185*H185</f>
        <v>0.0090799999999999995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142</v>
      </c>
      <c r="AT185" s="223" t="s">
        <v>119</v>
      </c>
      <c r="AU185" s="223" t="s">
        <v>82</v>
      </c>
      <c r="AY185" s="16" t="s">
        <v>116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8</v>
      </c>
      <c r="BK185" s="224">
        <f>ROUND(I185*H185,0)</f>
        <v>0</v>
      </c>
      <c r="BL185" s="16" t="s">
        <v>142</v>
      </c>
      <c r="BM185" s="223" t="s">
        <v>299</v>
      </c>
    </row>
    <row r="186" s="2" customFormat="1" ht="24.15" customHeight="1">
      <c r="A186" s="37"/>
      <c r="B186" s="38"/>
      <c r="C186" s="211" t="s">
        <v>300</v>
      </c>
      <c r="D186" s="211" t="s">
        <v>119</v>
      </c>
      <c r="E186" s="212" t="s">
        <v>301</v>
      </c>
      <c r="F186" s="213" t="s">
        <v>302</v>
      </c>
      <c r="G186" s="214" t="s">
        <v>141</v>
      </c>
      <c r="H186" s="215">
        <v>145.59999999999999</v>
      </c>
      <c r="I186" s="216"/>
      <c r="J186" s="217">
        <f>ROUND(I186*H186,0)</f>
        <v>0</v>
      </c>
      <c r="K186" s="218"/>
      <c r="L186" s="43"/>
      <c r="M186" s="219" t="s">
        <v>1</v>
      </c>
      <c r="N186" s="220" t="s">
        <v>41</v>
      </c>
      <c r="O186" s="90"/>
      <c r="P186" s="221">
        <f>O186*H186</f>
        <v>0</v>
      </c>
      <c r="Q186" s="221">
        <v>0.0016900000000000001</v>
      </c>
      <c r="R186" s="221">
        <f>Q186*H186</f>
        <v>0.24606400000000001</v>
      </c>
      <c r="S186" s="221">
        <v>0</v>
      </c>
      <c r="T186" s="22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3" t="s">
        <v>142</v>
      </c>
      <c r="AT186" s="223" t="s">
        <v>119</v>
      </c>
      <c r="AU186" s="223" t="s">
        <v>82</v>
      </c>
      <c r="AY186" s="16" t="s">
        <v>116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6" t="s">
        <v>8</v>
      </c>
      <c r="BK186" s="224">
        <f>ROUND(I186*H186,0)</f>
        <v>0</v>
      </c>
      <c r="BL186" s="16" t="s">
        <v>142</v>
      </c>
      <c r="BM186" s="223" t="s">
        <v>303</v>
      </c>
    </row>
    <row r="187" s="13" customFormat="1">
      <c r="A187" s="13"/>
      <c r="B187" s="225"/>
      <c r="C187" s="226"/>
      <c r="D187" s="227" t="s">
        <v>144</v>
      </c>
      <c r="E187" s="228" t="s">
        <v>1</v>
      </c>
      <c r="F187" s="229" t="s">
        <v>304</v>
      </c>
      <c r="G187" s="226"/>
      <c r="H187" s="230">
        <v>145.59999999999999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144</v>
      </c>
      <c r="AU187" s="236" t="s">
        <v>82</v>
      </c>
      <c r="AV187" s="13" t="s">
        <v>82</v>
      </c>
      <c r="AW187" s="13" t="s">
        <v>32</v>
      </c>
      <c r="AX187" s="13" t="s">
        <v>76</v>
      </c>
      <c r="AY187" s="236" t="s">
        <v>116</v>
      </c>
    </row>
    <row r="188" s="2" customFormat="1" ht="24.15" customHeight="1">
      <c r="A188" s="37"/>
      <c r="B188" s="38"/>
      <c r="C188" s="211" t="s">
        <v>305</v>
      </c>
      <c r="D188" s="211" t="s">
        <v>119</v>
      </c>
      <c r="E188" s="212" t="s">
        <v>306</v>
      </c>
      <c r="F188" s="213" t="s">
        <v>307</v>
      </c>
      <c r="G188" s="214" t="s">
        <v>162</v>
      </c>
      <c r="H188" s="215">
        <v>8</v>
      </c>
      <c r="I188" s="216"/>
      <c r="J188" s="217">
        <f>ROUND(I188*H188,0)</f>
        <v>0</v>
      </c>
      <c r="K188" s="218"/>
      <c r="L188" s="43"/>
      <c r="M188" s="219" t="s">
        <v>1</v>
      </c>
      <c r="N188" s="220" t="s">
        <v>41</v>
      </c>
      <c r="O188" s="90"/>
      <c r="P188" s="221">
        <f>O188*H188</f>
        <v>0</v>
      </c>
      <c r="Q188" s="221">
        <v>0.00036000000000000002</v>
      </c>
      <c r="R188" s="221">
        <f>Q188*H188</f>
        <v>0.0028800000000000002</v>
      </c>
      <c r="S188" s="221">
        <v>0</v>
      </c>
      <c r="T188" s="22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3" t="s">
        <v>142</v>
      </c>
      <c r="AT188" s="223" t="s">
        <v>119</v>
      </c>
      <c r="AU188" s="223" t="s">
        <v>82</v>
      </c>
      <c r="AY188" s="16" t="s">
        <v>116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6" t="s">
        <v>8</v>
      </c>
      <c r="BK188" s="224">
        <f>ROUND(I188*H188,0)</f>
        <v>0</v>
      </c>
      <c r="BL188" s="16" t="s">
        <v>142</v>
      </c>
      <c r="BM188" s="223" t="s">
        <v>308</v>
      </c>
    </row>
    <row r="189" s="2" customFormat="1" ht="24.15" customHeight="1">
      <c r="A189" s="37"/>
      <c r="B189" s="38"/>
      <c r="C189" s="211" t="s">
        <v>309</v>
      </c>
      <c r="D189" s="211" t="s">
        <v>119</v>
      </c>
      <c r="E189" s="212" t="s">
        <v>310</v>
      </c>
      <c r="F189" s="213" t="s">
        <v>311</v>
      </c>
      <c r="G189" s="214" t="s">
        <v>141</v>
      </c>
      <c r="H189" s="215">
        <v>40</v>
      </c>
      <c r="I189" s="216"/>
      <c r="J189" s="217">
        <f>ROUND(I189*H189,0)</f>
        <v>0</v>
      </c>
      <c r="K189" s="218"/>
      <c r="L189" s="43"/>
      <c r="M189" s="219" t="s">
        <v>1</v>
      </c>
      <c r="N189" s="220" t="s">
        <v>41</v>
      </c>
      <c r="O189" s="90"/>
      <c r="P189" s="221">
        <f>O189*H189</f>
        <v>0</v>
      </c>
      <c r="Q189" s="221">
        <v>0.0028300000000000001</v>
      </c>
      <c r="R189" s="221">
        <f>Q189*H189</f>
        <v>0.1132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142</v>
      </c>
      <c r="AT189" s="223" t="s">
        <v>119</v>
      </c>
      <c r="AU189" s="223" t="s">
        <v>82</v>
      </c>
      <c r="AY189" s="16" t="s">
        <v>116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</v>
      </c>
      <c r="BK189" s="224">
        <f>ROUND(I189*H189,0)</f>
        <v>0</v>
      </c>
      <c r="BL189" s="16" t="s">
        <v>142</v>
      </c>
      <c r="BM189" s="223" t="s">
        <v>312</v>
      </c>
    </row>
    <row r="190" s="13" customFormat="1">
      <c r="A190" s="13"/>
      <c r="B190" s="225"/>
      <c r="C190" s="226"/>
      <c r="D190" s="227" t="s">
        <v>144</v>
      </c>
      <c r="E190" s="228" t="s">
        <v>1</v>
      </c>
      <c r="F190" s="229" t="s">
        <v>313</v>
      </c>
      <c r="G190" s="226"/>
      <c r="H190" s="230">
        <v>40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144</v>
      </c>
      <c r="AU190" s="236" t="s">
        <v>82</v>
      </c>
      <c r="AV190" s="13" t="s">
        <v>82</v>
      </c>
      <c r="AW190" s="13" t="s">
        <v>32</v>
      </c>
      <c r="AX190" s="13" t="s">
        <v>76</v>
      </c>
      <c r="AY190" s="236" t="s">
        <v>116</v>
      </c>
    </row>
    <row r="191" s="2" customFormat="1" ht="24.15" customHeight="1">
      <c r="A191" s="37"/>
      <c r="B191" s="38"/>
      <c r="C191" s="211" t="s">
        <v>314</v>
      </c>
      <c r="D191" s="211" t="s">
        <v>119</v>
      </c>
      <c r="E191" s="212" t="s">
        <v>315</v>
      </c>
      <c r="F191" s="213" t="s">
        <v>316</v>
      </c>
      <c r="G191" s="214" t="s">
        <v>129</v>
      </c>
      <c r="H191" s="215">
        <v>0.68799999999999994</v>
      </c>
      <c r="I191" s="216"/>
      <c r="J191" s="217">
        <f>ROUND(I191*H191,0)</f>
        <v>0</v>
      </c>
      <c r="K191" s="218"/>
      <c r="L191" s="43"/>
      <c r="M191" s="219" t="s">
        <v>1</v>
      </c>
      <c r="N191" s="220" t="s">
        <v>41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142</v>
      </c>
      <c r="AT191" s="223" t="s">
        <v>119</v>
      </c>
      <c r="AU191" s="223" t="s">
        <v>82</v>
      </c>
      <c r="AY191" s="16" t="s">
        <v>116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</v>
      </c>
      <c r="BK191" s="224">
        <f>ROUND(I191*H191,0)</f>
        <v>0</v>
      </c>
      <c r="BL191" s="16" t="s">
        <v>142</v>
      </c>
      <c r="BM191" s="223" t="s">
        <v>317</v>
      </c>
    </row>
    <row r="192" s="12" customFormat="1" ht="22.8" customHeight="1">
      <c r="A192" s="12"/>
      <c r="B192" s="195"/>
      <c r="C192" s="196"/>
      <c r="D192" s="197" t="s">
        <v>75</v>
      </c>
      <c r="E192" s="209" t="s">
        <v>318</v>
      </c>
      <c r="F192" s="209" t="s">
        <v>319</v>
      </c>
      <c r="G192" s="196"/>
      <c r="H192" s="196"/>
      <c r="I192" s="199"/>
      <c r="J192" s="210">
        <f>BK192</f>
        <v>0</v>
      </c>
      <c r="K192" s="196"/>
      <c r="L192" s="201"/>
      <c r="M192" s="202"/>
      <c r="N192" s="203"/>
      <c r="O192" s="203"/>
      <c r="P192" s="204">
        <f>SUM(P193:P204)</f>
        <v>0</v>
      </c>
      <c r="Q192" s="203"/>
      <c r="R192" s="204">
        <f>SUM(R193:R204)</f>
        <v>5.7386128000000012</v>
      </c>
      <c r="S192" s="203"/>
      <c r="T192" s="205">
        <f>SUM(T193:T204)</f>
        <v>6.3680400000000006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6" t="s">
        <v>82</v>
      </c>
      <c r="AT192" s="207" t="s">
        <v>75</v>
      </c>
      <c r="AU192" s="207" t="s">
        <v>8</v>
      </c>
      <c r="AY192" s="206" t="s">
        <v>116</v>
      </c>
      <c r="BK192" s="208">
        <f>SUM(BK193:BK204)</f>
        <v>0</v>
      </c>
    </row>
    <row r="193" s="2" customFormat="1" ht="16.5" customHeight="1">
      <c r="A193" s="37"/>
      <c r="B193" s="38"/>
      <c r="C193" s="211" t="s">
        <v>320</v>
      </c>
      <c r="D193" s="211" t="s">
        <v>119</v>
      </c>
      <c r="E193" s="212" t="s">
        <v>321</v>
      </c>
      <c r="F193" s="213" t="s">
        <v>322</v>
      </c>
      <c r="G193" s="214" t="s">
        <v>218</v>
      </c>
      <c r="H193" s="215">
        <v>960.96000000000004</v>
      </c>
      <c r="I193" s="216"/>
      <c r="J193" s="217">
        <f>ROUND(I193*H193,0)</f>
        <v>0</v>
      </c>
      <c r="K193" s="218"/>
      <c r="L193" s="43"/>
      <c r="M193" s="219" t="s">
        <v>1</v>
      </c>
      <c r="N193" s="220" t="s">
        <v>41</v>
      </c>
      <c r="O193" s="90"/>
      <c r="P193" s="221">
        <f>O193*H193</f>
        <v>0</v>
      </c>
      <c r="Q193" s="221">
        <v>0.00027999999999999998</v>
      </c>
      <c r="R193" s="221">
        <f>Q193*H193</f>
        <v>0.2690688</v>
      </c>
      <c r="S193" s="221">
        <v>0</v>
      </c>
      <c r="T193" s="22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3" t="s">
        <v>142</v>
      </c>
      <c r="AT193" s="223" t="s">
        <v>119</v>
      </c>
      <c r="AU193" s="223" t="s">
        <v>82</v>
      </c>
      <c r="AY193" s="16" t="s">
        <v>116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6" t="s">
        <v>8</v>
      </c>
      <c r="BK193" s="224">
        <f>ROUND(I193*H193,0)</f>
        <v>0</v>
      </c>
      <c r="BL193" s="16" t="s">
        <v>142</v>
      </c>
      <c r="BM193" s="223" t="s">
        <v>323</v>
      </c>
    </row>
    <row r="194" s="13" customFormat="1">
      <c r="A194" s="13"/>
      <c r="B194" s="225"/>
      <c r="C194" s="226"/>
      <c r="D194" s="227" t="s">
        <v>144</v>
      </c>
      <c r="E194" s="228" t="s">
        <v>1</v>
      </c>
      <c r="F194" s="229" t="s">
        <v>324</v>
      </c>
      <c r="G194" s="226"/>
      <c r="H194" s="230">
        <v>960.96000000000004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144</v>
      </c>
      <c r="AU194" s="236" t="s">
        <v>82</v>
      </c>
      <c r="AV194" s="13" t="s">
        <v>82</v>
      </c>
      <c r="AW194" s="13" t="s">
        <v>32</v>
      </c>
      <c r="AX194" s="13" t="s">
        <v>76</v>
      </c>
      <c r="AY194" s="236" t="s">
        <v>116</v>
      </c>
    </row>
    <row r="195" s="2" customFormat="1" ht="24.15" customHeight="1">
      <c r="A195" s="37"/>
      <c r="B195" s="38"/>
      <c r="C195" s="237" t="s">
        <v>325</v>
      </c>
      <c r="D195" s="237" t="s">
        <v>147</v>
      </c>
      <c r="E195" s="238" t="s">
        <v>326</v>
      </c>
      <c r="F195" s="239" t="s">
        <v>327</v>
      </c>
      <c r="G195" s="240" t="s">
        <v>218</v>
      </c>
      <c r="H195" s="241">
        <v>1088.768</v>
      </c>
      <c r="I195" s="242"/>
      <c r="J195" s="243">
        <f>ROUND(I195*H195,0)</f>
        <v>0</v>
      </c>
      <c r="K195" s="244"/>
      <c r="L195" s="245"/>
      <c r="M195" s="246" t="s">
        <v>1</v>
      </c>
      <c r="N195" s="247" t="s">
        <v>41</v>
      </c>
      <c r="O195" s="90"/>
      <c r="P195" s="221">
        <f>O195*H195</f>
        <v>0</v>
      </c>
      <c r="Q195" s="221">
        <v>0.0050000000000000001</v>
      </c>
      <c r="R195" s="221">
        <f>Q195*H195</f>
        <v>5.4438400000000007</v>
      </c>
      <c r="S195" s="221">
        <v>0</v>
      </c>
      <c r="T195" s="22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3" t="s">
        <v>151</v>
      </c>
      <c r="AT195" s="223" t="s">
        <v>147</v>
      </c>
      <c r="AU195" s="223" t="s">
        <v>82</v>
      </c>
      <c r="AY195" s="16" t="s">
        <v>116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6" t="s">
        <v>8</v>
      </c>
      <c r="BK195" s="224">
        <f>ROUND(I195*H195,0)</f>
        <v>0</v>
      </c>
      <c r="BL195" s="16" t="s">
        <v>142</v>
      </c>
      <c r="BM195" s="223" t="s">
        <v>328</v>
      </c>
    </row>
    <row r="196" s="13" customFormat="1">
      <c r="A196" s="13"/>
      <c r="B196" s="225"/>
      <c r="C196" s="226"/>
      <c r="D196" s="227" t="s">
        <v>144</v>
      </c>
      <c r="E196" s="228" t="s">
        <v>1</v>
      </c>
      <c r="F196" s="229" t="s">
        <v>329</v>
      </c>
      <c r="G196" s="226"/>
      <c r="H196" s="230">
        <v>960.96000000000004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144</v>
      </c>
      <c r="AU196" s="236" t="s">
        <v>82</v>
      </c>
      <c r="AV196" s="13" t="s">
        <v>82</v>
      </c>
      <c r="AW196" s="13" t="s">
        <v>32</v>
      </c>
      <c r="AX196" s="13" t="s">
        <v>8</v>
      </c>
      <c r="AY196" s="236" t="s">
        <v>116</v>
      </c>
    </row>
    <row r="197" s="13" customFormat="1">
      <c r="A197" s="13"/>
      <c r="B197" s="225"/>
      <c r="C197" s="226"/>
      <c r="D197" s="227" t="s">
        <v>144</v>
      </c>
      <c r="E197" s="226"/>
      <c r="F197" s="229" t="s">
        <v>330</v>
      </c>
      <c r="G197" s="226"/>
      <c r="H197" s="230">
        <v>1088.768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144</v>
      </c>
      <c r="AU197" s="236" t="s">
        <v>82</v>
      </c>
      <c r="AV197" s="13" t="s">
        <v>82</v>
      </c>
      <c r="AW197" s="13" t="s">
        <v>4</v>
      </c>
      <c r="AX197" s="13" t="s">
        <v>8</v>
      </c>
      <c r="AY197" s="236" t="s">
        <v>116</v>
      </c>
    </row>
    <row r="198" s="2" customFormat="1" ht="21.75" customHeight="1">
      <c r="A198" s="37"/>
      <c r="B198" s="38"/>
      <c r="C198" s="211" t="s">
        <v>331</v>
      </c>
      <c r="D198" s="211" t="s">
        <v>119</v>
      </c>
      <c r="E198" s="212" t="s">
        <v>332</v>
      </c>
      <c r="F198" s="213" t="s">
        <v>333</v>
      </c>
      <c r="G198" s="214" t="s">
        <v>218</v>
      </c>
      <c r="H198" s="215">
        <v>909.72000000000003</v>
      </c>
      <c r="I198" s="216"/>
      <c r="J198" s="217">
        <f>ROUND(I198*H198,0)</f>
        <v>0</v>
      </c>
      <c r="K198" s="218"/>
      <c r="L198" s="43"/>
      <c r="M198" s="219" t="s">
        <v>1</v>
      </c>
      <c r="N198" s="220" t="s">
        <v>41</v>
      </c>
      <c r="O198" s="90"/>
      <c r="P198" s="221">
        <f>O198*H198</f>
        <v>0</v>
      </c>
      <c r="Q198" s="221">
        <v>0</v>
      </c>
      <c r="R198" s="221">
        <f>Q198*H198</f>
        <v>0</v>
      </c>
      <c r="S198" s="221">
        <v>0.0070000000000000001</v>
      </c>
      <c r="T198" s="222">
        <f>S198*H198</f>
        <v>6.3680400000000006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142</v>
      </c>
      <c r="AT198" s="223" t="s">
        <v>119</v>
      </c>
      <c r="AU198" s="223" t="s">
        <v>82</v>
      </c>
      <c r="AY198" s="16" t="s">
        <v>116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8</v>
      </c>
      <c r="BK198" s="224">
        <f>ROUND(I198*H198,0)</f>
        <v>0</v>
      </c>
      <c r="BL198" s="16" t="s">
        <v>142</v>
      </c>
      <c r="BM198" s="223" t="s">
        <v>334</v>
      </c>
    </row>
    <row r="199" s="13" customFormat="1">
      <c r="A199" s="13"/>
      <c r="B199" s="225"/>
      <c r="C199" s="226"/>
      <c r="D199" s="227" t="s">
        <v>144</v>
      </c>
      <c r="E199" s="228" t="s">
        <v>1</v>
      </c>
      <c r="F199" s="229" t="s">
        <v>335</v>
      </c>
      <c r="G199" s="226"/>
      <c r="H199" s="230">
        <v>909.72000000000003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144</v>
      </c>
      <c r="AU199" s="236" t="s">
        <v>82</v>
      </c>
      <c r="AV199" s="13" t="s">
        <v>82</v>
      </c>
      <c r="AW199" s="13" t="s">
        <v>32</v>
      </c>
      <c r="AX199" s="13" t="s">
        <v>76</v>
      </c>
      <c r="AY199" s="236" t="s">
        <v>116</v>
      </c>
    </row>
    <row r="200" s="2" customFormat="1" ht="21.75" customHeight="1">
      <c r="A200" s="37"/>
      <c r="B200" s="38"/>
      <c r="C200" s="211" t="s">
        <v>336</v>
      </c>
      <c r="D200" s="211" t="s">
        <v>119</v>
      </c>
      <c r="E200" s="212" t="s">
        <v>337</v>
      </c>
      <c r="F200" s="213" t="s">
        <v>338</v>
      </c>
      <c r="G200" s="214" t="s">
        <v>150</v>
      </c>
      <c r="H200" s="215">
        <v>367.19999999999999</v>
      </c>
      <c r="I200" s="216"/>
      <c r="J200" s="217">
        <f>ROUND(I200*H200,0)</f>
        <v>0</v>
      </c>
      <c r="K200" s="218"/>
      <c r="L200" s="43"/>
      <c r="M200" s="219" t="s">
        <v>1</v>
      </c>
      <c r="N200" s="220" t="s">
        <v>41</v>
      </c>
      <c r="O200" s="90"/>
      <c r="P200" s="221">
        <f>O200*H200</f>
        <v>0</v>
      </c>
      <c r="Q200" s="221">
        <v>6.9999999999999994E-05</v>
      </c>
      <c r="R200" s="221">
        <f>Q200*H200</f>
        <v>0.025703999999999998</v>
      </c>
      <c r="S200" s="221">
        <v>0</v>
      </c>
      <c r="T200" s="22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3" t="s">
        <v>142</v>
      </c>
      <c r="AT200" s="223" t="s">
        <v>119</v>
      </c>
      <c r="AU200" s="223" t="s">
        <v>82</v>
      </c>
      <c r="AY200" s="16" t="s">
        <v>116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6" t="s">
        <v>8</v>
      </c>
      <c r="BK200" s="224">
        <f>ROUND(I200*H200,0)</f>
        <v>0</v>
      </c>
      <c r="BL200" s="16" t="s">
        <v>142</v>
      </c>
      <c r="BM200" s="223" t="s">
        <v>339</v>
      </c>
    </row>
    <row r="201" s="13" customFormat="1">
      <c r="A201" s="13"/>
      <c r="B201" s="225"/>
      <c r="C201" s="226"/>
      <c r="D201" s="227" t="s">
        <v>144</v>
      </c>
      <c r="E201" s="228" t="s">
        <v>1</v>
      </c>
      <c r="F201" s="229" t="s">
        <v>340</v>
      </c>
      <c r="G201" s="226"/>
      <c r="H201" s="230">
        <v>367.19999999999999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144</v>
      </c>
      <c r="AU201" s="236" t="s">
        <v>82</v>
      </c>
      <c r="AV201" s="13" t="s">
        <v>82</v>
      </c>
      <c r="AW201" s="13" t="s">
        <v>32</v>
      </c>
      <c r="AX201" s="13" t="s">
        <v>76</v>
      </c>
      <c r="AY201" s="236" t="s">
        <v>116</v>
      </c>
    </row>
    <row r="202" s="2" customFormat="1" ht="16.5" customHeight="1">
      <c r="A202" s="37"/>
      <c r="B202" s="38"/>
      <c r="C202" s="237" t="s">
        <v>341</v>
      </c>
      <c r="D202" s="237" t="s">
        <v>147</v>
      </c>
      <c r="E202" s="238" t="s">
        <v>342</v>
      </c>
      <c r="F202" s="239" t="s">
        <v>343</v>
      </c>
      <c r="G202" s="240" t="s">
        <v>150</v>
      </c>
      <c r="H202" s="241">
        <v>367.19999999999999</v>
      </c>
      <c r="I202" s="242"/>
      <c r="J202" s="243">
        <f>ROUND(I202*H202,0)</f>
        <v>0</v>
      </c>
      <c r="K202" s="244"/>
      <c r="L202" s="245"/>
      <c r="M202" s="246" t="s">
        <v>1</v>
      </c>
      <c r="N202" s="247" t="s">
        <v>41</v>
      </c>
      <c r="O202" s="90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3" t="s">
        <v>151</v>
      </c>
      <c r="AT202" s="223" t="s">
        <v>147</v>
      </c>
      <c r="AU202" s="223" t="s">
        <v>82</v>
      </c>
      <c r="AY202" s="16" t="s">
        <v>116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6" t="s">
        <v>8</v>
      </c>
      <c r="BK202" s="224">
        <f>ROUND(I202*H202,0)</f>
        <v>0</v>
      </c>
      <c r="BL202" s="16" t="s">
        <v>142</v>
      </c>
      <c r="BM202" s="223" t="s">
        <v>344</v>
      </c>
    </row>
    <row r="203" s="13" customFormat="1">
      <c r="A203" s="13"/>
      <c r="B203" s="225"/>
      <c r="C203" s="226"/>
      <c r="D203" s="227" t="s">
        <v>144</v>
      </c>
      <c r="E203" s="228" t="s">
        <v>1</v>
      </c>
      <c r="F203" s="229" t="s">
        <v>345</v>
      </c>
      <c r="G203" s="226"/>
      <c r="H203" s="230">
        <v>367.19999999999999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144</v>
      </c>
      <c r="AU203" s="236" t="s">
        <v>82</v>
      </c>
      <c r="AV203" s="13" t="s">
        <v>82</v>
      </c>
      <c r="AW203" s="13" t="s">
        <v>32</v>
      </c>
      <c r="AX203" s="13" t="s">
        <v>76</v>
      </c>
      <c r="AY203" s="236" t="s">
        <v>116</v>
      </c>
    </row>
    <row r="204" s="2" customFormat="1" ht="24.15" customHeight="1">
      <c r="A204" s="37"/>
      <c r="B204" s="38"/>
      <c r="C204" s="211" t="s">
        <v>346</v>
      </c>
      <c r="D204" s="211" t="s">
        <v>119</v>
      </c>
      <c r="E204" s="212" t="s">
        <v>347</v>
      </c>
      <c r="F204" s="213" t="s">
        <v>348</v>
      </c>
      <c r="G204" s="214" t="s">
        <v>129</v>
      </c>
      <c r="H204" s="215">
        <v>5.7389999999999999</v>
      </c>
      <c r="I204" s="216"/>
      <c r="J204" s="217">
        <f>ROUND(I204*H204,0)</f>
        <v>0</v>
      </c>
      <c r="K204" s="218"/>
      <c r="L204" s="43"/>
      <c r="M204" s="219" t="s">
        <v>1</v>
      </c>
      <c r="N204" s="220" t="s">
        <v>41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142</v>
      </c>
      <c r="AT204" s="223" t="s">
        <v>119</v>
      </c>
      <c r="AU204" s="223" t="s">
        <v>82</v>
      </c>
      <c r="AY204" s="16" t="s">
        <v>116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</v>
      </c>
      <c r="BK204" s="224">
        <f>ROUND(I204*H204,0)</f>
        <v>0</v>
      </c>
      <c r="BL204" s="16" t="s">
        <v>142</v>
      </c>
      <c r="BM204" s="223" t="s">
        <v>349</v>
      </c>
    </row>
    <row r="205" s="12" customFormat="1" ht="22.8" customHeight="1">
      <c r="A205" s="12"/>
      <c r="B205" s="195"/>
      <c r="C205" s="196"/>
      <c r="D205" s="197" t="s">
        <v>75</v>
      </c>
      <c r="E205" s="209" t="s">
        <v>350</v>
      </c>
      <c r="F205" s="209" t="s">
        <v>351</v>
      </c>
      <c r="G205" s="196"/>
      <c r="H205" s="196"/>
      <c r="I205" s="199"/>
      <c r="J205" s="210">
        <f>BK205</f>
        <v>0</v>
      </c>
      <c r="K205" s="196"/>
      <c r="L205" s="201"/>
      <c r="M205" s="202"/>
      <c r="N205" s="203"/>
      <c r="O205" s="203"/>
      <c r="P205" s="204">
        <f>SUM(P206:P209)</f>
        <v>0</v>
      </c>
      <c r="Q205" s="203"/>
      <c r="R205" s="204">
        <f>SUM(R206:R209)</f>
        <v>0.021500000000000002</v>
      </c>
      <c r="S205" s="203"/>
      <c r="T205" s="205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6" t="s">
        <v>82</v>
      </c>
      <c r="AT205" s="207" t="s">
        <v>75</v>
      </c>
      <c r="AU205" s="207" t="s">
        <v>8</v>
      </c>
      <c r="AY205" s="206" t="s">
        <v>116</v>
      </c>
      <c r="BK205" s="208">
        <f>SUM(BK206:BK209)</f>
        <v>0</v>
      </c>
    </row>
    <row r="206" s="2" customFormat="1" ht="24.15" customHeight="1">
      <c r="A206" s="37"/>
      <c r="B206" s="38"/>
      <c r="C206" s="211" t="s">
        <v>352</v>
      </c>
      <c r="D206" s="211" t="s">
        <v>119</v>
      </c>
      <c r="E206" s="212" t="s">
        <v>353</v>
      </c>
      <c r="F206" s="213" t="s">
        <v>354</v>
      </c>
      <c r="G206" s="214" t="s">
        <v>218</v>
      </c>
      <c r="H206" s="215">
        <v>86</v>
      </c>
      <c r="I206" s="216"/>
      <c r="J206" s="217">
        <f>ROUND(I206*H206,0)</f>
        <v>0</v>
      </c>
      <c r="K206" s="218"/>
      <c r="L206" s="43"/>
      <c r="M206" s="219" t="s">
        <v>1</v>
      </c>
      <c r="N206" s="220" t="s">
        <v>41</v>
      </c>
      <c r="O206" s="90"/>
      <c r="P206" s="221">
        <f>O206*H206</f>
        <v>0</v>
      </c>
      <c r="Q206" s="221">
        <v>0.00025000000000000001</v>
      </c>
      <c r="R206" s="221">
        <f>Q206*H206</f>
        <v>0.021500000000000002</v>
      </c>
      <c r="S206" s="221">
        <v>0</v>
      </c>
      <c r="T206" s="22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142</v>
      </c>
      <c r="AT206" s="223" t="s">
        <v>119</v>
      </c>
      <c r="AU206" s="223" t="s">
        <v>82</v>
      </c>
      <c r="AY206" s="16" t="s">
        <v>116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8</v>
      </c>
      <c r="BK206" s="224">
        <f>ROUND(I206*H206,0)</f>
        <v>0</v>
      </c>
      <c r="BL206" s="16" t="s">
        <v>142</v>
      </c>
      <c r="BM206" s="223" t="s">
        <v>355</v>
      </c>
    </row>
    <row r="207" s="14" customFormat="1">
      <c r="A207" s="14"/>
      <c r="B207" s="248"/>
      <c r="C207" s="249"/>
      <c r="D207" s="227" t="s">
        <v>144</v>
      </c>
      <c r="E207" s="250" t="s">
        <v>1</v>
      </c>
      <c r="F207" s="251" t="s">
        <v>356</v>
      </c>
      <c r="G207" s="249"/>
      <c r="H207" s="250" t="s">
        <v>1</v>
      </c>
      <c r="I207" s="252"/>
      <c r="J207" s="249"/>
      <c r="K207" s="249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144</v>
      </c>
      <c r="AU207" s="257" t="s">
        <v>82</v>
      </c>
      <c r="AV207" s="14" t="s">
        <v>8</v>
      </c>
      <c r="AW207" s="14" t="s">
        <v>32</v>
      </c>
      <c r="AX207" s="14" t="s">
        <v>76</v>
      </c>
      <c r="AY207" s="257" t="s">
        <v>116</v>
      </c>
    </row>
    <row r="208" s="13" customFormat="1">
      <c r="A208" s="13"/>
      <c r="B208" s="225"/>
      <c r="C208" s="226"/>
      <c r="D208" s="227" t="s">
        <v>144</v>
      </c>
      <c r="E208" s="228" t="s">
        <v>1</v>
      </c>
      <c r="F208" s="229" t="s">
        <v>220</v>
      </c>
      <c r="G208" s="226"/>
      <c r="H208" s="230">
        <v>72.799999999999997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144</v>
      </c>
      <c r="AU208" s="236" t="s">
        <v>82</v>
      </c>
      <c r="AV208" s="13" t="s">
        <v>82</v>
      </c>
      <c r="AW208" s="13" t="s">
        <v>32</v>
      </c>
      <c r="AX208" s="13" t="s">
        <v>76</v>
      </c>
      <c r="AY208" s="236" t="s">
        <v>116</v>
      </c>
    </row>
    <row r="209" s="13" customFormat="1">
      <c r="A209" s="13"/>
      <c r="B209" s="225"/>
      <c r="C209" s="226"/>
      <c r="D209" s="227" t="s">
        <v>144</v>
      </c>
      <c r="E209" s="228" t="s">
        <v>1</v>
      </c>
      <c r="F209" s="229" t="s">
        <v>221</v>
      </c>
      <c r="G209" s="226"/>
      <c r="H209" s="230">
        <v>13.199999999999999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144</v>
      </c>
      <c r="AU209" s="236" t="s">
        <v>82</v>
      </c>
      <c r="AV209" s="13" t="s">
        <v>82</v>
      </c>
      <c r="AW209" s="13" t="s">
        <v>32</v>
      </c>
      <c r="AX209" s="13" t="s">
        <v>76</v>
      </c>
      <c r="AY209" s="236" t="s">
        <v>116</v>
      </c>
    </row>
    <row r="210" s="12" customFormat="1" ht="25.92" customHeight="1">
      <c r="A210" s="12"/>
      <c r="B210" s="195"/>
      <c r="C210" s="196"/>
      <c r="D210" s="197" t="s">
        <v>75</v>
      </c>
      <c r="E210" s="198" t="s">
        <v>357</v>
      </c>
      <c r="F210" s="198" t="s">
        <v>358</v>
      </c>
      <c r="G210" s="196"/>
      <c r="H210" s="196"/>
      <c r="I210" s="199"/>
      <c r="J210" s="200">
        <f>BK210</f>
        <v>0</v>
      </c>
      <c r="K210" s="196"/>
      <c r="L210" s="201"/>
      <c r="M210" s="202"/>
      <c r="N210" s="203"/>
      <c r="O210" s="203"/>
      <c r="P210" s="204">
        <f>P211+P213</f>
        <v>0</v>
      </c>
      <c r="Q210" s="203"/>
      <c r="R210" s="204">
        <f>R211+R213</f>
        <v>0</v>
      </c>
      <c r="S210" s="203"/>
      <c r="T210" s="205">
        <f>T211+T213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6" t="s">
        <v>146</v>
      </c>
      <c r="AT210" s="207" t="s">
        <v>75</v>
      </c>
      <c r="AU210" s="207" t="s">
        <v>76</v>
      </c>
      <c r="AY210" s="206" t="s">
        <v>116</v>
      </c>
      <c r="BK210" s="208">
        <f>BK211+BK213</f>
        <v>0</v>
      </c>
    </row>
    <row r="211" s="12" customFormat="1" ht="22.8" customHeight="1">
      <c r="A211" s="12"/>
      <c r="B211" s="195"/>
      <c r="C211" s="196"/>
      <c r="D211" s="197" t="s">
        <v>75</v>
      </c>
      <c r="E211" s="209" t="s">
        <v>359</v>
      </c>
      <c r="F211" s="209" t="s">
        <v>360</v>
      </c>
      <c r="G211" s="196"/>
      <c r="H211" s="196"/>
      <c r="I211" s="199"/>
      <c r="J211" s="210">
        <f>BK211</f>
        <v>0</v>
      </c>
      <c r="K211" s="196"/>
      <c r="L211" s="201"/>
      <c r="M211" s="202"/>
      <c r="N211" s="203"/>
      <c r="O211" s="203"/>
      <c r="P211" s="204">
        <f>P212</f>
        <v>0</v>
      </c>
      <c r="Q211" s="203"/>
      <c r="R211" s="204">
        <f>R212</f>
        <v>0</v>
      </c>
      <c r="S211" s="203"/>
      <c r="T211" s="205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6" t="s">
        <v>146</v>
      </c>
      <c r="AT211" s="207" t="s">
        <v>75</v>
      </c>
      <c r="AU211" s="207" t="s">
        <v>8</v>
      </c>
      <c r="AY211" s="206" t="s">
        <v>116</v>
      </c>
      <c r="BK211" s="208">
        <f>BK212</f>
        <v>0</v>
      </c>
    </row>
    <row r="212" s="2" customFormat="1" ht="24.15" customHeight="1">
      <c r="A212" s="37"/>
      <c r="B212" s="38"/>
      <c r="C212" s="211" t="s">
        <v>361</v>
      </c>
      <c r="D212" s="211" t="s">
        <v>119</v>
      </c>
      <c r="E212" s="212" t="s">
        <v>362</v>
      </c>
      <c r="F212" s="213" t="s">
        <v>363</v>
      </c>
      <c r="G212" s="214" t="s">
        <v>364</v>
      </c>
      <c r="H212" s="215">
        <v>1</v>
      </c>
      <c r="I212" s="216"/>
      <c r="J212" s="217">
        <f>ROUND(I212*H212,0)</f>
        <v>0</v>
      </c>
      <c r="K212" s="218"/>
      <c r="L212" s="43"/>
      <c r="M212" s="219" t="s">
        <v>1</v>
      </c>
      <c r="N212" s="220" t="s">
        <v>41</v>
      </c>
      <c r="O212" s="90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3" t="s">
        <v>365</v>
      </c>
      <c r="AT212" s="223" t="s">
        <v>119</v>
      </c>
      <c r="AU212" s="223" t="s">
        <v>82</v>
      </c>
      <c r="AY212" s="16" t="s">
        <v>116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6" t="s">
        <v>8</v>
      </c>
      <c r="BK212" s="224">
        <f>ROUND(I212*H212,0)</f>
        <v>0</v>
      </c>
      <c r="BL212" s="16" t="s">
        <v>365</v>
      </c>
      <c r="BM212" s="223" t="s">
        <v>366</v>
      </c>
    </row>
    <row r="213" s="12" customFormat="1" ht="22.8" customHeight="1">
      <c r="A213" s="12"/>
      <c r="B213" s="195"/>
      <c r="C213" s="196"/>
      <c r="D213" s="197" t="s">
        <v>75</v>
      </c>
      <c r="E213" s="209" t="s">
        <v>367</v>
      </c>
      <c r="F213" s="209" t="s">
        <v>368</v>
      </c>
      <c r="G213" s="196"/>
      <c r="H213" s="196"/>
      <c r="I213" s="199"/>
      <c r="J213" s="210">
        <f>BK213</f>
        <v>0</v>
      </c>
      <c r="K213" s="196"/>
      <c r="L213" s="201"/>
      <c r="M213" s="202"/>
      <c r="N213" s="203"/>
      <c r="O213" s="203"/>
      <c r="P213" s="204">
        <f>P214</f>
        <v>0</v>
      </c>
      <c r="Q213" s="203"/>
      <c r="R213" s="204">
        <f>R214</f>
        <v>0</v>
      </c>
      <c r="S213" s="203"/>
      <c r="T213" s="205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6" t="s">
        <v>146</v>
      </c>
      <c r="AT213" s="207" t="s">
        <v>75</v>
      </c>
      <c r="AU213" s="207" t="s">
        <v>8</v>
      </c>
      <c r="AY213" s="206" t="s">
        <v>116</v>
      </c>
      <c r="BK213" s="208">
        <f>BK214</f>
        <v>0</v>
      </c>
    </row>
    <row r="214" s="2" customFormat="1" ht="16.5" customHeight="1">
      <c r="A214" s="37"/>
      <c r="B214" s="38"/>
      <c r="C214" s="211" t="s">
        <v>369</v>
      </c>
      <c r="D214" s="211" t="s">
        <v>119</v>
      </c>
      <c r="E214" s="212" t="s">
        <v>370</v>
      </c>
      <c r="F214" s="213" t="s">
        <v>368</v>
      </c>
      <c r="G214" s="214" t="s">
        <v>371</v>
      </c>
      <c r="H214" s="258"/>
      <c r="I214" s="216"/>
      <c r="J214" s="217">
        <f>ROUND(I214*H214,0)</f>
        <v>0</v>
      </c>
      <c r="K214" s="218"/>
      <c r="L214" s="43"/>
      <c r="M214" s="259" t="s">
        <v>1</v>
      </c>
      <c r="N214" s="260" t="s">
        <v>41</v>
      </c>
      <c r="O214" s="261"/>
      <c r="P214" s="262">
        <f>O214*H214</f>
        <v>0</v>
      </c>
      <c r="Q214" s="262">
        <v>0</v>
      </c>
      <c r="R214" s="262">
        <f>Q214*H214</f>
        <v>0</v>
      </c>
      <c r="S214" s="262">
        <v>0</v>
      </c>
      <c r="T214" s="26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365</v>
      </c>
      <c r="AT214" s="223" t="s">
        <v>119</v>
      </c>
      <c r="AU214" s="223" t="s">
        <v>82</v>
      </c>
      <c r="AY214" s="16" t="s">
        <v>116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8</v>
      </c>
      <c r="BK214" s="224">
        <f>ROUND(I214*H214,0)</f>
        <v>0</v>
      </c>
      <c r="BL214" s="16" t="s">
        <v>365</v>
      </c>
      <c r="BM214" s="223" t="s">
        <v>372</v>
      </c>
    </row>
    <row r="215" s="2" customFormat="1" ht="6.96" customHeight="1">
      <c r="A215" s="37"/>
      <c r="B215" s="65"/>
      <c r="C215" s="66"/>
      <c r="D215" s="66"/>
      <c r="E215" s="66"/>
      <c r="F215" s="66"/>
      <c r="G215" s="66"/>
      <c r="H215" s="66"/>
      <c r="I215" s="66"/>
      <c r="J215" s="66"/>
      <c r="K215" s="66"/>
      <c r="L215" s="43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adr8i4i0KIR8TA5LLmIbvLRy6EfIsc38i6tyhGeuqZLE0qJu3QUzUNyiCVWEgT9ebbnYP8W4tjPRZdr2r0++LA==" hashValue="Br7mXSFtW4sFhq8zImIQ8KzHe774OJ7PyOkEtlLpQuMaxhwmCc6NZJKQpTlnVRvmqPz0T46+tHGYRibV358dIA==" algorithmName="SHA-512" password="F695"/>
  <autoFilter ref="C123:K214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DESKTOP-IB50O09\ZALMAN</dc:creator>
  <cp:lastModifiedBy>DESKTOP-IB50O09\ZALMAN</cp:lastModifiedBy>
  <dcterms:created xsi:type="dcterms:W3CDTF">2022-09-04T07:25:07Z</dcterms:created>
  <dcterms:modified xsi:type="dcterms:W3CDTF">2022-09-04T07:25:12Z</dcterms:modified>
</cp:coreProperties>
</file>